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firstSheet="1" activeTab="8"/>
  </bookViews>
  <sheets>
    <sheet name="Nb DA" sheetId="1" state="hidden" r:id="rId1"/>
    <sheet name="NORMALE" sheetId="2" r:id="rId2"/>
    <sheet name="ACCELEREE" sheetId="3" r:id="rId3"/>
    <sheet name="DUBLIN" sheetId="4" r:id="rId4"/>
    <sheet name="2016" sheetId="5" r:id="rId5"/>
    <sheet name="2015" sheetId="6" r:id="rId6"/>
    <sheet name="historique" sheetId="7" r:id="rId7"/>
    <sheet name="Feuille9" sheetId="8" r:id="rId8"/>
    <sheet name="AOUT" sheetId="9" r:id="rId9"/>
  </sheets>
  <definedNames>
    <definedName name="_xlnm._FilterDatabase" localSheetId="4" hidden="1">'2016'!$A$1:$M$20</definedName>
    <definedName name="_xlnm._FilterDatabase" localSheetId="2" hidden="1">'ACCELEREE'!$A$1:$N$19</definedName>
    <definedName name="_xlnm._FilterDatabase" localSheetId="3" hidden="1">'DUBLIN'!$A$1:$N$19</definedName>
    <definedName name="_xlnm._FilterDatabase" localSheetId="0" hidden="1">'Nb DA'!$A$4:$I$50</definedName>
    <definedName name="_xlnm._FilterDatabase" localSheetId="1" hidden="1">'NORMALE'!$A$1:$N$19</definedName>
    <definedName name="Excel_BuiltIn__FilterDatabase" localSheetId="4">'2016'!$A$1:$D$19</definedName>
  </definedNames>
  <calcPr fullCalcOnLoad="1"/>
</workbook>
</file>

<file path=xl/sharedStrings.xml><?xml version="1.0" encoding="utf-8"?>
<sst xmlns="http://schemas.openxmlformats.org/spreadsheetml/2006/main" count="365" uniqueCount="85">
  <si>
    <r>
      <t xml:space="preserve">Nombre de demandes d'asile enregistrées par région et date d'enregistrement
</t>
    </r>
    <r>
      <rPr>
        <sz val="11"/>
        <color indexed="40"/>
        <rFont val="Calibri"/>
        <family val="2"/>
      </rPr>
      <t xml:space="preserve">(hors réexamens et mineurs accompagnants)
</t>
    </r>
    <r>
      <rPr>
        <b/>
        <sz val="11"/>
        <color indexed="40"/>
        <rFont val="Calibri"/>
        <family val="2"/>
      </rPr>
      <t>- de Mars 2016 à Août 2016 inclus -</t>
    </r>
  </si>
  <si>
    <t>REGION</t>
  </si>
  <si>
    <t>Type de procédure</t>
  </si>
  <si>
    <t>Mars</t>
  </si>
  <si>
    <t>Avril</t>
  </si>
  <si>
    <t>Mai</t>
  </si>
  <si>
    <t>Juin</t>
  </si>
  <si>
    <t>Juillet</t>
  </si>
  <si>
    <t>Août</t>
  </si>
  <si>
    <t>TOTAL</t>
  </si>
  <si>
    <t>ALSACE-CHAMPAGNE-ARDENNE-LORRAINE</t>
  </si>
  <si>
    <t>ACCELEREE</t>
  </si>
  <si>
    <t>AQUITAINE-LIMOUSIN-POITOU-CHARENTES</t>
  </si>
  <si>
    <t>AUVERGNE-RHONE-ALPES</t>
  </si>
  <si>
    <t>BOURGOGNE-FRANCHE-COMTE</t>
  </si>
  <si>
    <t>BRETAGNE</t>
  </si>
  <si>
    <t>CENTRE-VAL DE LOIRE</t>
  </si>
  <si>
    <t>GUADELOUPE</t>
  </si>
  <si>
    <t>GUYANE</t>
  </si>
  <si>
    <t>ÎLE-DE-FRANCE</t>
  </si>
  <si>
    <t>LANGUEDOC-ROUSSILLON-MIDI-PYRENEES</t>
  </si>
  <si>
    <t>MARTINIQUE</t>
  </si>
  <si>
    <t>MAYOTTE</t>
  </si>
  <si>
    <t>NORD-PAS-DE-CALAIS-PICARDIE</t>
  </si>
  <si>
    <t>NORMANDIE</t>
  </si>
  <si>
    <t>PAYS DE LA LOIRE</t>
  </si>
  <si>
    <t>PROVENCE-ALPES-COTE D'AZUR</t>
  </si>
  <si>
    <t>DUBLIN</t>
  </si>
  <si>
    <t>NORMALE</t>
  </si>
  <si>
    <t>LA REUNION</t>
  </si>
  <si>
    <t>Total général</t>
  </si>
  <si>
    <t>NR</t>
  </si>
  <si>
    <t>TOTAL 2015</t>
  </si>
  <si>
    <t>TOTAL 2016</t>
  </si>
  <si>
    <t>R11</t>
  </si>
  <si>
    <t>R24</t>
  </si>
  <si>
    <t>R25</t>
  </si>
  <si>
    <t>R26</t>
  </si>
  <si>
    <t>R31</t>
  </si>
  <si>
    <t>HAUTS DE FRANCE</t>
  </si>
  <si>
    <t>R41</t>
  </si>
  <si>
    <t>GRAND EST</t>
  </si>
  <si>
    <t>R52</t>
  </si>
  <si>
    <t>R53</t>
  </si>
  <si>
    <t>R72</t>
  </si>
  <si>
    <t>NOUVELLE AQUITAINE</t>
  </si>
  <si>
    <t>R82</t>
  </si>
  <si>
    <t>R91</t>
  </si>
  <si>
    <t>OCCITANIE</t>
  </si>
  <si>
    <t>R93</t>
  </si>
  <si>
    <t>R971</t>
  </si>
  <si>
    <t>R972</t>
  </si>
  <si>
    <t>R973</t>
  </si>
  <si>
    <t>R974</t>
  </si>
  <si>
    <t>LA RÉUNION</t>
  </si>
  <si>
    <t>R976</t>
  </si>
  <si>
    <t>RÉUNION</t>
  </si>
  <si>
    <t>REUNION</t>
  </si>
  <si>
    <t>ACCÉLÉRÉE</t>
  </si>
  <si>
    <t>OFPRA SAISI</t>
  </si>
  <si>
    <t>ACCÉLÉRÉE/DEMANDE OFPRA</t>
  </si>
  <si>
    <t>PART ACCÉLÉRÉE</t>
  </si>
  <si>
    <t>PART DUBLIN</t>
  </si>
  <si>
    <t>DUBLIN +ACCELEREE</t>
  </si>
  <si>
    <t>PART RÉGION</t>
  </si>
  <si>
    <t>CHIFFRE OFPRA</t>
  </si>
  <si>
    <t>METROPOLE</t>
  </si>
  <si>
    <t>RÉGION</t>
  </si>
  <si>
    <t xml:space="preserve">NORMALE </t>
  </si>
  <si>
    <t>DUBLIN +ACCÉLÉRÉE</t>
  </si>
  <si>
    <t>Metropole</t>
  </si>
  <si>
    <t>type de procédures</t>
  </si>
  <si>
    <t>total</t>
  </si>
  <si>
    <t>part</t>
  </si>
  <si>
    <t>TOTAL PROCEDURES OFPRA</t>
  </si>
  <si>
    <t>réexamens</t>
  </si>
  <si>
    <r>
      <t>TOTA 1</t>
    </r>
    <r>
      <rPr>
        <vertAlign val="superscript"/>
        <sz val="8"/>
        <color indexed="8"/>
        <rFont val="Arial"/>
        <family val="2"/>
      </rPr>
      <t>eres DA</t>
    </r>
  </si>
  <si>
    <t>TOTAL GÉNÉRAL</t>
  </si>
  <si>
    <t>part accélérée</t>
  </si>
  <si>
    <t>part dublin</t>
  </si>
  <si>
    <t>normale</t>
  </si>
  <si>
    <t>accélérée</t>
  </si>
  <si>
    <t>dublin</t>
  </si>
  <si>
    <t>PART ACCELEREE</t>
  </si>
  <si>
    <t>PART NORMALE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</si>
</sst>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MMMM"/>
    <numFmt numFmtId="167" formatCode="0.0%"/>
    <numFmt numFmtId="168" formatCode="0.00%"/>
    <numFmt numFmtId="169" formatCode="0%"/>
    <numFmt numFmtId="170" formatCode="#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vertAlign val="superscript"/>
      <sz val="8"/>
      <color indexed="8"/>
      <name val="Arial"/>
      <family val="2"/>
    </font>
    <font>
      <sz val="8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ck">
        <color indexed="40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thick">
        <color indexed="55"/>
      </left>
      <right style="thin">
        <color indexed="55"/>
      </right>
      <top style="thick">
        <color indexed="55"/>
      </top>
      <bottom style="thick">
        <color indexed="55"/>
      </bottom>
    </border>
    <border>
      <left style="thin">
        <color indexed="55"/>
      </left>
      <right>
        <color indexed="63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thin">
        <color indexed="55"/>
      </right>
      <top style="thin">
        <color indexed="55"/>
      </top>
      <bottom style="thick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55"/>
      </bottom>
    </border>
    <border>
      <left style="thin">
        <color indexed="55"/>
      </left>
      <right style="thick">
        <color indexed="55"/>
      </right>
      <top style="thin">
        <color indexed="55"/>
      </top>
      <bottom style="thick">
        <color indexed="55"/>
      </bottom>
    </border>
    <border>
      <left>
        <color indexed="63"/>
      </left>
      <right style="thick">
        <color indexed="55"/>
      </right>
      <top style="thin">
        <color indexed="55"/>
      </top>
      <bottom style="thick">
        <color indexed="55"/>
      </bottom>
    </border>
    <border>
      <left style="thick">
        <color indexed="55"/>
      </left>
      <right>
        <color indexed="63"/>
      </right>
      <top style="thick">
        <color indexed="55"/>
      </top>
      <bottom style="thick">
        <color indexed="55"/>
      </bottom>
    </border>
    <border>
      <left style="thin">
        <color indexed="55"/>
      </left>
      <right style="thick">
        <color indexed="55"/>
      </right>
      <top style="thick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ck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ck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n">
        <color indexed="55"/>
      </bottom>
    </border>
    <border>
      <left style="thick">
        <color indexed="55"/>
      </left>
      <right style="thin">
        <color indexed="55"/>
      </right>
      <top style="thick">
        <color indexed="55"/>
      </top>
      <bottom style="thin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thin">
        <color indexed="55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ck">
        <color indexed="22"/>
      </top>
      <bottom style="thin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 style="thick">
        <color indexed="22"/>
      </right>
      <top style="thick">
        <color indexed="22"/>
      </top>
      <bottom style="thin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n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>
        <color indexed="63"/>
      </bottom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ck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ck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ck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55"/>
      </top>
      <bottom style="thick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n">
        <color indexed="55"/>
      </top>
      <bottom style="thick">
        <color indexed="55"/>
      </bottom>
    </border>
    <border>
      <left style="thick">
        <color indexed="22"/>
      </left>
      <right style="thin">
        <color indexed="22"/>
      </right>
      <top>
        <color indexed="63"/>
      </top>
      <bottom style="thick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ck">
        <color indexed="22"/>
      </bottom>
    </border>
    <border>
      <left style="thin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 style="thick">
        <color indexed="22"/>
      </right>
      <top style="thin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ck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ck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n">
        <color indexed="22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4" fillId="2" borderId="5" xfId="0" applyFont="1" applyFill="1" applyBorder="1" applyAlignment="1">
      <alignment horizontal="center" vertical="center" wrapText="1"/>
    </xf>
    <xf numFmtId="164" fontId="4" fillId="2" borderId="6" xfId="0" applyFont="1" applyFill="1" applyBorder="1" applyAlignment="1">
      <alignment horizontal="center" vertical="center" wrapText="1"/>
    </xf>
    <xf numFmtId="164" fontId="4" fillId="2" borderId="7" xfId="0" applyFont="1" applyFill="1" applyBorder="1" applyAlignment="1">
      <alignment horizontal="center" vertical="center" wrapText="1"/>
    </xf>
    <xf numFmtId="164" fontId="0" fillId="3" borderId="8" xfId="0" applyFont="1" applyFill="1" applyBorder="1" applyAlignment="1">
      <alignment horizontal="center" vertical="center" wrapText="1"/>
    </xf>
    <xf numFmtId="164" fontId="0" fillId="4" borderId="9" xfId="0" applyFont="1" applyFill="1" applyBorder="1" applyAlignment="1">
      <alignment horizontal="left" vertical="center" wrapText="1"/>
    </xf>
    <xf numFmtId="165" fontId="0" fillId="3" borderId="10" xfId="0" applyNumberFormat="1" applyFill="1" applyBorder="1" applyAlignment="1">
      <alignment/>
    </xf>
    <xf numFmtId="165" fontId="0" fillId="3" borderId="11" xfId="0" applyNumberFormat="1" applyFill="1" applyBorder="1" applyAlignment="1">
      <alignment/>
    </xf>
    <xf numFmtId="165" fontId="0" fillId="3" borderId="12" xfId="0" applyNumberFormat="1" applyFill="1" applyBorder="1" applyAlignment="1">
      <alignment/>
    </xf>
    <xf numFmtId="165" fontId="0" fillId="3" borderId="13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8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left" vertical="center" wrapText="1"/>
    </xf>
    <xf numFmtId="164" fontId="0" fillId="4" borderId="12" xfId="0" applyFont="1" applyFill="1" applyBorder="1" applyAlignment="1">
      <alignment horizontal="left" vertical="center" wrapText="1"/>
    </xf>
    <xf numFmtId="165" fontId="0" fillId="3" borderId="14" xfId="0" applyNumberFormat="1" applyFill="1" applyBorder="1" applyAlignment="1">
      <alignment/>
    </xf>
    <xf numFmtId="165" fontId="0" fillId="3" borderId="9" xfId="0" applyNumberFormat="1" applyFill="1" applyBorder="1" applyAlignment="1">
      <alignment/>
    </xf>
    <xf numFmtId="165" fontId="0" fillId="3" borderId="15" xfId="0" applyNumberFormat="1" applyFill="1" applyBorder="1" applyAlignment="1">
      <alignment/>
    </xf>
    <xf numFmtId="164" fontId="0" fillId="0" borderId="2" xfId="0" applyFont="1" applyFill="1" applyBorder="1" applyAlignment="1">
      <alignment horizontal="left" vertical="center" wrapText="1"/>
    </xf>
    <xf numFmtId="164" fontId="0" fillId="0" borderId="2" xfId="0" applyFont="1" applyBorder="1" applyAlignment="1">
      <alignment horizontal="left" vertical="center"/>
    </xf>
    <xf numFmtId="164" fontId="0" fillId="0" borderId="2" xfId="0" applyFont="1" applyBorder="1" applyAlignment="1">
      <alignment vertical="center"/>
    </xf>
    <xf numFmtId="164" fontId="0" fillId="0" borderId="2" xfId="0" applyFont="1" applyFill="1" applyBorder="1" applyAlignment="1">
      <alignment vertical="center" wrapText="1"/>
    </xf>
    <xf numFmtId="164" fontId="0" fillId="4" borderId="11" xfId="0" applyFont="1" applyFill="1" applyBorder="1" applyAlignment="1">
      <alignment horizontal="left" vertical="center" wrapText="1"/>
    </xf>
    <xf numFmtId="164" fontId="0" fillId="0" borderId="16" xfId="0" applyFont="1" applyFill="1" applyBorder="1" applyAlignment="1">
      <alignment vertical="center" wrapText="1"/>
    </xf>
    <xf numFmtId="164" fontId="0" fillId="4" borderId="17" xfId="0" applyFont="1" applyFill="1" applyBorder="1" applyAlignment="1">
      <alignment horizontal="left" vertical="center" wrapText="1"/>
    </xf>
    <xf numFmtId="165" fontId="0" fillId="3" borderId="18" xfId="0" applyNumberFormat="1" applyFill="1" applyBorder="1" applyAlignment="1">
      <alignment/>
    </xf>
    <xf numFmtId="165" fontId="0" fillId="3" borderId="19" xfId="0" applyNumberFormat="1" applyFill="1" applyBorder="1" applyAlignment="1">
      <alignment/>
    </xf>
    <xf numFmtId="165" fontId="0" fillId="3" borderId="20" xfId="0" applyNumberFormat="1" applyFill="1" applyBorder="1" applyAlignment="1">
      <alignment/>
    </xf>
    <xf numFmtId="165" fontId="0" fillId="3" borderId="21" xfId="0" applyNumberFormat="1" applyFill="1" applyBorder="1" applyAlignment="1">
      <alignment/>
    </xf>
    <xf numFmtId="164" fontId="0" fillId="0" borderId="22" xfId="0" applyFont="1" applyBorder="1" applyAlignment="1">
      <alignment vertical="center"/>
    </xf>
    <xf numFmtId="164" fontId="0" fillId="0" borderId="16" xfId="0" applyFont="1" applyBorder="1" applyAlignment="1">
      <alignment vertical="center"/>
    </xf>
    <xf numFmtId="164" fontId="0" fillId="0" borderId="16" xfId="0" applyFont="1" applyBorder="1" applyAlignment="1">
      <alignment horizontal="left" vertical="center" wrapText="1"/>
    </xf>
    <xf numFmtId="164" fontId="0" fillId="0" borderId="16" xfId="0" applyFont="1" applyBorder="1" applyAlignment="1">
      <alignment vertical="center" wrapText="1"/>
    </xf>
    <xf numFmtId="164" fontId="0" fillId="0" borderId="16" xfId="0" applyFont="1" applyFill="1" applyBorder="1" applyAlignment="1">
      <alignment horizontal="left" vertical="center" wrapText="1"/>
    </xf>
    <xf numFmtId="164" fontId="0" fillId="4" borderId="23" xfId="0" applyFont="1" applyFill="1" applyBorder="1" applyAlignment="1">
      <alignment horizontal="left" vertical="center" wrapText="1"/>
    </xf>
    <xf numFmtId="165" fontId="0" fillId="3" borderId="24" xfId="0" applyNumberFormat="1" applyFill="1" applyBorder="1" applyAlignment="1">
      <alignment/>
    </xf>
    <xf numFmtId="165" fontId="0" fillId="3" borderId="25" xfId="0" applyNumberFormat="1" applyFill="1" applyBorder="1" applyAlignment="1">
      <alignment/>
    </xf>
    <xf numFmtId="165" fontId="0" fillId="3" borderId="26" xfId="0" applyNumberFormat="1" applyFill="1" applyBorder="1" applyAlignment="1">
      <alignment/>
    </xf>
    <xf numFmtId="165" fontId="0" fillId="3" borderId="27" xfId="0" applyNumberFormat="1" applyFill="1" applyBorder="1" applyAlignment="1">
      <alignment/>
    </xf>
    <xf numFmtId="164" fontId="0" fillId="4" borderId="26" xfId="0" applyFont="1" applyFill="1" applyBorder="1" applyAlignment="1">
      <alignment horizontal="left" vertical="center" wrapText="1"/>
    </xf>
    <xf numFmtId="165" fontId="0" fillId="3" borderId="28" xfId="0" applyNumberFormat="1" applyFill="1" applyBorder="1" applyAlignment="1">
      <alignment/>
    </xf>
    <xf numFmtId="165" fontId="0" fillId="3" borderId="23" xfId="0" applyNumberFormat="1" applyFill="1" applyBorder="1" applyAlignment="1">
      <alignment/>
    </xf>
    <xf numFmtId="165" fontId="0" fillId="3" borderId="29" xfId="0" applyNumberFormat="1" applyFill="1" applyBorder="1" applyAlignment="1">
      <alignment/>
    </xf>
    <xf numFmtId="164" fontId="0" fillId="4" borderId="25" xfId="0" applyFont="1" applyFill="1" applyBorder="1" applyAlignment="1">
      <alignment horizontal="left" vertical="center" wrapText="1"/>
    </xf>
    <xf numFmtId="164" fontId="0" fillId="4" borderId="30" xfId="0" applyFont="1" applyFill="1" applyBorder="1" applyAlignment="1">
      <alignment horizontal="left" vertical="center" wrapText="1"/>
    </xf>
    <xf numFmtId="165" fontId="0" fillId="3" borderId="31" xfId="0" applyNumberFormat="1" applyFill="1" applyBorder="1" applyAlignment="1">
      <alignment/>
    </xf>
    <xf numFmtId="165" fontId="0" fillId="3" borderId="32" xfId="0" applyNumberFormat="1" applyFill="1" applyBorder="1" applyAlignment="1">
      <alignment/>
    </xf>
    <xf numFmtId="165" fontId="0" fillId="3" borderId="33" xfId="0" applyNumberFormat="1" applyFill="1" applyBorder="1" applyAlignment="1">
      <alignment/>
    </xf>
    <xf numFmtId="165" fontId="0" fillId="3" borderId="34" xfId="0" applyNumberFormat="1" applyFill="1" applyBorder="1" applyAlignment="1">
      <alignment/>
    </xf>
    <xf numFmtId="164" fontId="0" fillId="0" borderId="31" xfId="0" applyFont="1" applyBorder="1" applyAlignment="1">
      <alignment horizontal="left" vertical="center" wrapText="1"/>
    </xf>
    <xf numFmtId="164" fontId="0" fillId="4" borderId="6" xfId="0" applyFont="1" applyFill="1" applyBorder="1" applyAlignment="1">
      <alignment horizontal="left" vertical="center" wrapText="1"/>
    </xf>
    <xf numFmtId="165" fontId="0" fillId="3" borderId="35" xfId="0" applyNumberFormat="1" applyFill="1" applyBorder="1" applyAlignment="1">
      <alignment/>
    </xf>
    <xf numFmtId="165" fontId="0" fillId="3" borderId="5" xfId="0" applyNumberFormat="1" applyFill="1" applyBorder="1" applyAlignment="1">
      <alignment/>
    </xf>
    <xf numFmtId="165" fontId="0" fillId="3" borderId="36" xfId="0" applyNumberFormat="1" applyFill="1" applyBorder="1" applyAlignment="1">
      <alignment/>
    </xf>
    <xf numFmtId="165" fontId="0" fillId="3" borderId="37" xfId="0" applyNumberFormat="1" applyFill="1" applyBorder="1" applyAlignment="1">
      <alignment/>
    </xf>
    <xf numFmtId="164" fontId="0" fillId="4" borderId="36" xfId="0" applyFont="1" applyFill="1" applyBorder="1" applyAlignment="1">
      <alignment horizontal="left" vertical="center" wrapText="1"/>
    </xf>
    <xf numFmtId="165" fontId="0" fillId="3" borderId="4" xfId="0" applyNumberFormat="1" applyFill="1" applyBorder="1" applyAlignment="1">
      <alignment/>
    </xf>
    <xf numFmtId="165" fontId="0" fillId="3" borderId="6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4" fontId="0" fillId="4" borderId="5" xfId="0" applyFont="1" applyFill="1" applyBorder="1" applyAlignment="1">
      <alignment horizontal="left" vertical="center" wrapText="1"/>
    </xf>
    <xf numFmtId="164" fontId="0" fillId="0" borderId="38" xfId="0" applyFont="1" applyBorder="1" applyAlignment="1">
      <alignment horizontal="left"/>
    </xf>
    <xf numFmtId="164" fontId="0" fillId="4" borderId="39" xfId="0" applyFont="1" applyFill="1" applyBorder="1" applyAlignment="1">
      <alignment horizontal="left" vertical="center" wrapText="1"/>
    </xf>
    <xf numFmtId="165" fontId="0" fillId="3" borderId="38" xfId="0" applyNumberFormat="1" applyFill="1" applyBorder="1" applyAlignment="1">
      <alignment/>
    </xf>
    <xf numFmtId="165" fontId="0" fillId="3" borderId="40" xfId="0" applyNumberFormat="1" applyFill="1" applyBorder="1" applyAlignment="1">
      <alignment/>
    </xf>
    <xf numFmtId="165" fontId="0" fillId="3" borderId="41" xfId="0" applyNumberFormat="1" applyFill="1" applyBorder="1" applyAlignment="1">
      <alignment/>
    </xf>
    <xf numFmtId="165" fontId="0" fillId="3" borderId="42" xfId="0" applyNumberFormat="1" applyFill="1" applyBorder="1" applyAlignment="1">
      <alignment/>
    </xf>
    <xf numFmtId="164" fontId="0" fillId="4" borderId="43" xfId="0" applyFont="1" applyFill="1" applyBorder="1" applyAlignment="1">
      <alignment horizontal="left" vertical="center" wrapText="1"/>
    </xf>
    <xf numFmtId="165" fontId="0" fillId="3" borderId="44" xfId="0" applyNumberFormat="1" applyFill="1" applyBorder="1" applyAlignment="1">
      <alignment/>
    </xf>
    <xf numFmtId="165" fontId="0" fillId="3" borderId="45" xfId="0" applyNumberFormat="1" applyFill="1" applyBorder="1" applyAlignment="1">
      <alignment/>
    </xf>
    <xf numFmtId="165" fontId="0" fillId="3" borderId="46" xfId="0" applyNumberFormat="1" applyFill="1" applyBorder="1" applyAlignment="1">
      <alignment/>
    </xf>
    <xf numFmtId="165" fontId="0" fillId="3" borderId="47" xfId="0" applyNumberFormat="1" applyFill="1" applyBorder="1" applyAlignment="1">
      <alignment/>
    </xf>
    <xf numFmtId="164" fontId="0" fillId="4" borderId="48" xfId="0" applyFont="1" applyFill="1" applyBorder="1" applyAlignment="1">
      <alignment horizontal="left" vertical="center" wrapText="1"/>
    </xf>
    <xf numFmtId="165" fontId="0" fillId="3" borderId="49" xfId="0" applyNumberFormat="1" applyFill="1" applyBorder="1" applyAlignment="1">
      <alignment/>
    </xf>
    <xf numFmtId="165" fontId="0" fillId="3" borderId="50" xfId="0" applyNumberFormat="1" applyFill="1" applyBorder="1" applyAlignment="1">
      <alignment/>
    </xf>
    <xf numFmtId="165" fontId="0" fillId="3" borderId="51" xfId="0" applyNumberFormat="1" applyFill="1" applyBorder="1" applyAlignment="1">
      <alignment/>
    </xf>
    <xf numFmtId="165" fontId="0" fillId="3" borderId="52" xfId="0" applyNumberFormat="1" applyFill="1" applyBorder="1" applyAlignment="1">
      <alignment/>
    </xf>
    <xf numFmtId="164" fontId="0" fillId="0" borderId="44" xfId="0" applyFont="1" applyBorder="1" applyAlignment="1">
      <alignment horizontal="left" vertical="center" wrapText="1"/>
    </xf>
    <xf numFmtId="164" fontId="0" fillId="0" borderId="44" xfId="0" applyBorder="1" applyAlignment="1">
      <alignment/>
    </xf>
    <xf numFmtId="164" fontId="0" fillId="0" borderId="45" xfId="0" applyBorder="1" applyAlignment="1">
      <alignment/>
    </xf>
    <xf numFmtId="164" fontId="0" fillId="0" borderId="46" xfId="0" applyBorder="1" applyAlignment="1">
      <alignment/>
    </xf>
    <xf numFmtId="164" fontId="0" fillId="0" borderId="47" xfId="0" applyBorder="1" applyAlignment="1">
      <alignment/>
    </xf>
    <xf numFmtId="164" fontId="4" fillId="2" borderId="53" xfId="0" applyFont="1" applyFill="1" applyBorder="1" applyAlignment="1">
      <alignment vertical="center"/>
    </xf>
    <xf numFmtId="164" fontId="4" fillId="2" borderId="54" xfId="0" applyFont="1" applyFill="1" applyBorder="1" applyAlignment="1">
      <alignment vertical="center"/>
    </xf>
    <xf numFmtId="165" fontId="4" fillId="0" borderId="16" xfId="0" applyNumberFormat="1" applyFont="1" applyBorder="1" applyAlignment="1">
      <alignment/>
    </xf>
    <xf numFmtId="165" fontId="4" fillId="0" borderId="55" xfId="0" applyNumberFormat="1" applyFont="1" applyBorder="1" applyAlignment="1">
      <alignment/>
    </xf>
    <xf numFmtId="165" fontId="4" fillId="0" borderId="56" xfId="0" applyNumberFormat="1" applyFont="1" applyBorder="1" applyAlignment="1">
      <alignment/>
    </xf>
    <xf numFmtId="165" fontId="4" fillId="2" borderId="16" xfId="0" applyNumberFormat="1" applyFont="1" applyFill="1" applyBorder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5" fillId="0" borderId="57" xfId="0" applyFont="1" applyBorder="1" applyAlignment="1">
      <alignment/>
    </xf>
    <xf numFmtId="164" fontId="5" fillId="5" borderId="57" xfId="0" applyFont="1" applyFill="1" applyBorder="1" applyAlignment="1">
      <alignment/>
    </xf>
    <xf numFmtId="166" fontId="5" fillId="5" borderId="57" xfId="0" applyNumberFormat="1" applyFont="1" applyFill="1" applyBorder="1" applyAlignment="1">
      <alignment/>
    </xf>
    <xf numFmtId="166" fontId="5" fillId="5" borderId="57" xfId="0" applyNumberFormat="1" applyFont="1" applyFill="1" applyBorder="1" applyAlignment="1">
      <alignment horizontal="center" vertical="center" wrapText="1"/>
    </xf>
    <xf numFmtId="164" fontId="5" fillId="2" borderId="57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57" xfId="0" applyFont="1" applyFill="1" applyBorder="1" applyAlignment="1">
      <alignment vertical="center" wrapText="1"/>
    </xf>
    <xf numFmtId="164" fontId="6" fillId="0" borderId="57" xfId="0" applyFont="1" applyFill="1" applyBorder="1" applyAlignment="1">
      <alignment horizontal="right" vertical="center" wrapText="1"/>
    </xf>
    <xf numFmtId="165" fontId="6" fillId="3" borderId="57" xfId="0" applyNumberFormat="1" applyFont="1" applyFill="1" applyBorder="1" applyAlignment="1">
      <alignment/>
    </xf>
    <xf numFmtId="164" fontId="6" fillId="0" borderId="57" xfId="0" applyFont="1" applyBorder="1" applyAlignment="1">
      <alignment vertical="center"/>
    </xf>
    <xf numFmtId="164" fontId="6" fillId="0" borderId="57" xfId="0" applyFont="1" applyBorder="1" applyAlignment="1">
      <alignment horizontal="right" vertical="center"/>
    </xf>
    <xf numFmtId="164" fontId="6" fillId="0" borderId="57" xfId="0" applyFont="1" applyBorder="1" applyAlignment="1">
      <alignment vertical="center" wrapText="1"/>
    </xf>
    <xf numFmtId="164" fontId="6" fillId="0" borderId="57" xfId="0" applyFont="1" applyBorder="1" applyAlignment="1">
      <alignment horizontal="right" vertical="center" wrapText="1"/>
    </xf>
    <xf numFmtId="164" fontId="6" fillId="3" borderId="57" xfId="0" applyFont="1" applyFill="1" applyBorder="1" applyAlignment="1">
      <alignment vertical="center" wrapText="1"/>
    </xf>
    <xf numFmtId="164" fontId="6" fillId="3" borderId="57" xfId="0" applyFont="1" applyFill="1" applyBorder="1" applyAlignment="1">
      <alignment horizontal="right" vertical="center" wrapText="1"/>
    </xf>
    <xf numFmtId="164" fontId="6" fillId="0" borderId="57" xfId="0" applyFont="1" applyBorder="1" applyAlignment="1">
      <alignment/>
    </xf>
    <xf numFmtId="164" fontId="6" fillId="0" borderId="57" xfId="0" applyFont="1" applyBorder="1" applyAlignment="1">
      <alignment/>
    </xf>
    <xf numFmtId="164" fontId="6" fillId="0" borderId="57" xfId="0" applyFont="1" applyBorder="1" applyAlignment="1">
      <alignment horizontal="right"/>
    </xf>
    <xf numFmtId="164" fontId="5" fillId="2" borderId="57" xfId="0" applyFont="1" applyFill="1" applyBorder="1" applyAlignment="1">
      <alignment vertical="center"/>
    </xf>
    <xf numFmtId="165" fontId="6" fillId="0" borderId="57" xfId="0" applyNumberFormat="1" applyFont="1" applyBorder="1" applyAlignment="1">
      <alignment horizontal="right"/>
    </xf>
    <xf numFmtId="165" fontId="6" fillId="0" borderId="57" xfId="0" applyNumberFormat="1" applyFont="1" applyBorder="1" applyAlignment="1">
      <alignment/>
    </xf>
    <xf numFmtId="165" fontId="6" fillId="0" borderId="57" xfId="0" applyNumberFormat="1" applyFont="1" applyFill="1" applyBorder="1" applyAlignment="1">
      <alignment vertical="center" wrapText="1"/>
    </xf>
    <xf numFmtId="165" fontId="6" fillId="0" borderId="57" xfId="0" applyNumberFormat="1" applyFont="1" applyFill="1" applyBorder="1" applyAlignment="1">
      <alignment/>
    </xf>
    <xf numFmtId="165" fontId="6" fillId="0" borderId="57" xfId="0" applyNumberFormat="1" applyFont="1" applyBorder="1" applyAlignment="1">
      <alignment vertical="center"/>
    </xf>
    <xf numFmtId="165" fontId="6" fillId="0" borderId="57" xfId="0" applyNumberFormat="1" applyFont="1" applyBorder="1" applyAlignment="1">
      <alignment vertical="center" wrapText="1"/>
    </xf>
    <xf numFmtId="165" fontId="6" fillId="3" borderId="57" xfId="0" applyNumberFormat="1" applyFont="1" applyFill="1" applyBorder="1" applyAlignment="1">
      <alignment vertical="center" wrapText="1"/>
    </xf>
    <xf numFmtId="165" fontId="6" fillId="0" borderId="0" xfId="0" applyNumberFormat="1" applyFont="1" applyAlignment="1">
      <alignment/>
    </xf>
    <xf numFmtId="165" fontId="5" fillId="5" borderId="57" xfId="0" applyNumberFormat="1" applyFont="1" applyFill="1" applyBorder="1" applyAlignment="1">
      <alignment/>
    </xf>
    <xf numFmtId="165" fontId="5" fillId="5" borderId="57" xfId="0" applyNumberFormat="1" applyFont="1" applyFill="1" applyBorder="1" applyAlignment="1">
      <alignment vertical="center"/>
    </xf>
    <xf numFmtId="165" fontId="5" fillId="5" borderId="57" xfId="0" applyNumberFormat="1" applyFont="1" applyFill="1" applyBorder="1" applyAlignment="1">
      <alignment/>
    </xf>
    <xf numFmtId="164" fontId="0" fillId="0" borderId="58" xfId="0" applyBorder="1" applyAlignment="1">
      <alignment/>
    </xf>
    <xf numFmtId="164" fontId="5" fillId="5" borderId="57" xfId="0" applyFont="1" applyFill="1" applyBorder="1" applyAlignment="1">
      <alignment/>
    </xf>
    <xf numFmtId="164" fontId="6" fillId="0" borderId="57" xfId="0" applyFont="1" applyFill="1" applyBorder="1" applyAlignment="1">
      <alignment horizontal="left" vertical="center" wrapText="1"/>
    </xf>
    <xf numFmtId="164" fontId="6" fillId="0" borderId="57" xfId="0" applyFont="1" applyBorder="1" applyAlignment="1">
      <alignment horizontal="left" vertical="center"/>
    </xf>
    <xf numFmtId="164" fontId="6" fillId="0" borderId="57" xfId="0" applyFont="1" applyBorder="1" applyAlignment="1">
      <alignment horizontal="left" vertical="center" wrapText="1"/>
    </xf>
    <xf numFmtId="164" fontId="6" fillId="3" borderId="57" xfId="0" applyFont="1" applyFill="1" applyBorder="1" applyAlignment="1">
      <alignment horizontal="left" vertical="center" wrapText="1"/>
    </xf>
    <xf numFmtId="164" fontId="6" fillId="0" borderId="58" xfId="0" applyFont="1" applyBorder="1" applyAlignment="1">
      <alignment/>
    </xf>
    <xf numFmtId="165" fontId="0" fillId="0" borderId="0" xfId="0" applyNumberFormat="1" applyAlignment="1">
      <alignment/>
    </xf>
    <xf numFmtId="164" fontId="6" fillId="5" borderId="57" xfId="0" applyFont="1" applyFill="1" applyBorder="1" applyAlignment="1">
      <alignment/>
    </xf>
    <xf numFmtId="164" fontId="6" fillId="5" borderId="57" xfId="0" applyFont="1" applyFill="1" applyBorder="1" applyAlignment="1">
      <alignment vertical="center" wrapText="1"/>
    </xf>
    <xf numFmtId="164" fontId="6" fillId="5" borderId="0" xfId="0" applyFont="1" applyFill="1" applyAlignment="1">
      <alignment/>
    </xf>
    <xf numFmtId="164" fontId="0" fillId="5" borderId="0" xfId="0" applyFill="1" applyAlignment="1">
      <alignment/>
    </xf>
    <xf numFmtId="167" fontId="6" fillId="3" borderId="57" xfId="0" applyNumberFormat="1" applyFont="1" applyFill="1" applyBorder="1" applyAlignment="1">
      <alignment/>
    </xf>
    <xf numFmtId="167" fontId="6" fillId="0" borderId="57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5" fontId="8" fillId="0" borderId="59" xfId="0" applyNumberFormat="1" applyFont="1" applyBorder="1" applyAlignment="1">
      <alignment/>
    </xf>
    <xf numFmtId="164" fontId="5" fillId="5" borderId="57" xfId="0" applyFont="1" applyFill="1" applyBorder="1" applyAlignment="1">
      <alignment vertical="center"/>
    </xf>
    <xf numFmtId="165" fontId="6" fillId="5" borderId="57" xfId="0" applyNumberFormat="1" applyFont="1" applyFill="1" applyBorder="1" applyAlignment="1">
      <alignment/>
    </xf>
    <xf numFmtId="167" fontId="6" fillId="5" borderId="57" xfId="0" applyNumberFormat="1" applyFont="1" applyFill="1" applyBorder="1" applyAlignment="1">
      <alignment/>
    </xf>
    <xf numFmtId="167" fontId="6" fillId="5" borderId="0" xfId="0" applyNumberFormat="1" applyFont="1" applyFill="1" applyAlignment="1">
      <alignment/>
    </xf>
    <xf numFmtId="164" fontId="5" fillId="5" borderId="57" xfId="0" applyFont="1" applyFill="1" applyBorder="1" applyAlignment="1">
      <alignment horizontal="center" vertical="center" wrapText="1"/>
    </xf>
    <xf numFmtId="164" fontId="4" fillId="5" borderId="0" xfId="0" applyFont="1" applyFill="1" applyAlignment="1">
      <alignment/>
    </xf>
    <xf numFmtId="168" fontId="6" fillId="0" borderId="57" xfId="0" applyNumberFormat="1" applyFont="1" applyBorder="1" applyAlignment="1">
      <alignment/>
    </xf>
    <xf numFmtId="164" fontId="6" fillId="3" borderId="57" xfId="0" applyFont="1" applyFill="1" applyBorder="1" applyAlignment="1">
      <alignment horizontal="center" vertical="center" wrapText="1"/>
    </xf>
    <xf numFmtId="164" fontId="6" fillId="0" borderId="57" xfId="0" applyFont="1" applyFill="1" applyBorder="1" applyAlignment="1">
      <alignment horizontal="center" vertical="center" wrapText="1"/>
    </xf>
    <xf numFmtId="164" fontId="6" fillId="0" borderId="57" xfId="0" applyFont="1" applyBorder="1" applyAlignment="1">
      <alignment horizontal="left"/>
    </xf>
    <xf numFmtId="167" fontId="5" fillId="5" borderId="57" xfId="0" applyNumberFormat="1" applyFont="1" applyFill="1" applyBorder="1" applyAlignment="1">
      <alignment/>
    </xf>
    <xf numFmtId="166" fontId="6" fillId="5" borderId="57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9" fontId="5" fillId="0" borderId="0" xfId="0" applyNumberFormat="1" applyFont="1" applyAlignment="1">
      <alignment/>
    </xf>
    <xf numFmtId="165" fontId="9" fillId="6" borderId="60" xfId="0" applyNumberFormat="1" applyFont="1" applyFill="1" applyBorder="1" applyAlignment="1">
      <alignment horizontal="right" vertical="center"/>
    </xf>
    <xf numFmtId="164" fontId="10" fillId="0" borderId="0" xfId="0" applyFont="1" applyFill="1" applyAlignment="1">
      <alignment horizontal="right"/>
    </xf>
    <xf numFmtId="170" fontId="12" fillId="0" borderId="0" xfId="0" applyNumberFormat="1" applyFon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3F3FF"/>
      <rgbColor rgb="00CDE6FF"/>
      <rgbColor rgb="00660066"/>
      <rgbColor rgb="00FF8080"/>
      <rgbColor rgb="000084D1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AECF00"/>
      <rgbColor rgb="00FFD320"/>
      <rgbColor rgb="00FF950E"/>
      <rgbColor rgb="00FF420E"/>
      <rgbColor rgb="00666699"/>
      <rgbColor rgb="00A6A6A6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PROCEDURES DUBLIN PAR REGIONS
NOVEMBRE 2015- AOUT 2016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DUBLIN!$B$2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DUBLIN!$C$1:$L$1</c:f>
              <c:strCache/>
            </c:strRef>
          </c:cat>
          <c:val>
            <c:numRef>
              <c:f>DUBLIN!$C$2:$L$2</c:f>
              <c:numCache/>
            </c:numRef>
          </c:val>
        </c:ser>
        <c:ser>
          <c:idx val="1"/>
          <c:order val="1"/>
          <c:tx>
            <c:strRef>
              <c:f>DUBLIN!$B$6</c:f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DUBLIN!$C$1:$L$1</c:f>
              <c:strCache/>
            </c:strRef>
          </c:cat>
          <c:val>
            <c:numRef>
              <c:f>DUBLIN!$C$6:$L$6</c:f>
              <c:numCache/>
            </c:numRef>
          </c:val>
        </c:ser>
        <c:ser>
          <c:idx val="2"/>
          <c:order val="2"/>
          <c:tx>
            <c:strRef>
              <c:f>DUBLIN!$B$11</c:f>
            </c:strRef>
          </c:tx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DUBLIN!$C$1:$L$1</c:f>
              <c:strCache/>
            </c:strRef>
          </c:cat>
          <c:val>
            <c:numRef>
              <c:f>DUBLIN!$C$11:$L$11</c:f>
              <c:numCache/>
            </c:numRef>
          </c:val>
        </c:ser>
        <c:ser>
          <c:idx val="3"/>
          <c:order val="3"/>
          <c:tx>
            <c:strRef>
              <c:f>DUBLIN!$B$7</c:f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DUBLIN!$C$1:$L$1</c:f>
              <c:strCache/>
            </c:strRef>
          </c:cat>
          <c:val>
            <c:numRef>
              <c:f>DUBLIN!$C$7:$L$7</c:f>
              <c:numCache/>
            </c:numRef>
          </c:val>
        </c:ser>
        <c:ser>
          <c:idx val="4"/>
          <c:order val="4"/>
          <c:tx>
            <c:strRef>
              <c:f>DUBLIN!$B$13</c:f>
            </c:strRef>
          </c:tx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DUBLIN!$C$1:$L$1</c:f>
              <c:strCache/>
            </c:strRef>
          </c:cat>
          <c:val>
            <c:numRef>
              <c:f>DUBLIN!$C$13:$L$13</c:f>
              <c:numCache/>
            </c:numRef>
          </c:val>
        </c:ser>
        <c:ser>
          <c:idx val="5"/>
          <c:order val="5"/>
          <c:tx>
            <c:strRef>
              <c:f>DUBLIN!$B$10</c:f>
            </c:strRef>
          </c:tx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DUBLIN!$C$1:$L$1</c:f>
              <c:strCache/>
            </c:strRef>
          </c:cat>
          <c:val>
            <c:numRef>
              <c:f>DUBLIN!$C$10:$L$10</c:f>
              <c:numCache/>
            </c:numRef>
          </c:val>
        </c:ser>
        <c:ser>
          <c:idx val="6"/>
          <c:order val="6"/>
          <c:tx>
            <c:strRef>
              <c:f>DUBLIN!$B$8</c:f>
            </c:strRef>
          </c:tx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DUBLIN!$C$1:$L$1</c:f>
              <c:strCache/>
            </c:strRef>
          </c:cat>
          <c:val>
            <c:numRef>
              <c:f>DUBLIN!$C$8:$L$8</c:f>
              <c:numCache/>
            </c:numRef>
          </c:val>
        </c:ser>
        <c:ser>
          <c:idx val="7"/>
          <c:order val="7"/>
          <c:tx>
            <c:strRef>
              <c:f>DUBLIN!$B$3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DUBLIN!$C$1:$L$1</c:f>
              <c:strCache/>
            </c:strRef>
          </c:cat>
          <c:val>
            <c:numRef>
              <c:f>DUBLIN!$C$3:$L$3</c:f>
              <c:numCache/>
            </c:numRef>
          </c:val>
        </c:ser>
        <c:ser>
          <c:idx val="8"/>
          <c:order val="8"/>
          <c:tx>
            <c:strRef>
              <c:f>DUBLIN!$B$4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DUBLIN!$C$1:$L$1</c:f>
              <c:strCache/>
            </c:strRef>
          </c:cat>
          <c:val>
            <c:numRef>
              <c:f>DUBLIN!$C$4:$L$4</c:f>
              <c:numCache/>
            </c:numRef>
          </c:val>
        </c:ser>
        <c:ser>
          <c:idx val="9"/>
          <c:order val="9"/>
          <c:tx>
            <c:strRef>
              <c:f>DUBLIN!$B$5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DUBLIN!$C$1:$L$1</c:f>
              <c:strCache/>
            </c:strRef>
          </c:cat>
          <c:val>
            <c:numRef>
              <c:f>DUBLIN!$C$5:$L$5</c:f>
              <c:numCache/>
            </c:numRef>
          </c:val>
        </c:ser>
        <c:ser>
          <c:idx val="10"/>
          <c:order val="10"/>
          <c:tx>
            <c:strRef>
              <c:f>DUBLIN!$B$9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DUBLIN!$C$1:$L$1</c:f>
              <c:strCache/>
            </c:strRef>
          </c:cat>
          <c:val>
            <c:numRef>
              <c:f>DUBLIN!$C$9:$L$9</c:f>
              <c:numCache/>
            </c:numRef>
          </c:val>
        </c:ser>
        <c:ser>
          <c:idx val="11"/>
          <c:order val="11"/>
          <c:tx>
            <c:strRef>
              <c:f>DUBLIN!$B$12</c:f>
            </c:strRef>
          </c:tx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DUBLIN!$C$1:$L$1</c:f>
              <c:strCache/>
            </c:strRef>
          </c:cat>
          <c:val>
            <c:numRef>
              <c:f>DUBLIN!$C$12:$L$12</c:f>
              <c:numCache/>
            </c:numRef>
          </c:val>
        </c:ser>
        <c:overlap val="100"/>
        <c:gapWidth val="100"/>
        <c:axId val="15178891"/>
        <c:axId val="2392292"/>
      </c:barChart>
      <c:dateAx>
        <c:axId val="15178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2292"/>
        <c:crosses val="autoZero"/>
        <c:auto val="0"/>
        <c:noMultiLvlLbl val="0"/>
      </c:dateAx>
      <c:valAx>
        <c:axId val="239229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7889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ATTESTATIONS DELIVREES PAR TYPE DE PROCEDURE
Novembre 2015-août 2016 source : MI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2135"/>
          <c:w val="0.8035"/>
          <c:h val="0.72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historique!$A$2</c:f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historique!$B$1:$K$1</c:f>
              <c:strCache/>
            </c:strRef>
          </c:cat>
          <c:val>
            <c:numRef>
              <c:f>historique!$B$2:$K$2</c:f>
              <c:numCache/>
            </c:numRef>
          </c:val>
        </c:ser>
        <c:ser>
          <c:idx val="1"/>
          <c:order val="1"/>
          <c:tx>
            <c:strRef>
              <c:f>historique!$A$3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historique!$B$1:$K$1</c:f>
              <c:strCache/>
            </c:strRef>
          </c:cat>
          <c:val>
            <c:numRef>
              <c:f>historique!$B$3:$K$3</c:f>
              <c:numCache/>
            </c:numRef>
          </c:val>
        </c:ser>
        <c:ser>
          <c:idx val="2"/>
          <c:order val="2"/>
          <c:tx>
            <c:strRef>
              <c:f>historique!$A$5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historique!$B$1:$K$1</c:f>
              <c:strCache/>
            </c:strRef>
          </c:cat>
          <c:val>
            <c:numRef>
              <c:f>historique!$B$5:$K$5</c:f>
              <c:numCache/>
            </c:numRef>
          </c:val>
        </c:ser>
        <c:overlap val="100"/>
        <c:gapWidth val="100"/>
        <c:axId val="21530629"/>
        <c:axId val="59557934"/>
      </c:barChart>
      <c:dateAx>
        <c:axId val="21530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57934"/>
        <c:crosses val="autoZero"/>
        <c:auto val="0"/>
        <c:noMultiLvlLbl val="0"/>
      </c:dateAx>
      <c:valAx>
        <c:axId val="5955793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3062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procédures OFPRA par type de procédure
novembre 2015 -août 2016 : source MI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historique!$A$2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historique!$B$1:$K$1</c:f>
              <c:strCache/>
            </c:strRef>
          </c:cat>
          <c:val>
            <c:numRef>
              <c:f>historique!$B$2:$K$2</c:f>
              <c:numCache/>
            </c:numRef>
          </c:val>
        </c:ser>
        <c:ser>
          <c:idx val="1"/>
          <c:order val="1"/>
          <c:tx>
            <c:strRef>
              <c:f>historique!$A$3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historique!$B$1:$K$1</c:f>
              <c:strCache/>
            </c:strRef>
          </c:cat>
          <c:val>
            <c:numRef>
              <c:f>historique!$B$3:$K$3</c:f>
              <c:numCache/>
            </c:numRef>
          </c:val>
        </c:ser>
        <c:overlap val="100"/>
        <c:gapWidth val="100"/>
        <c:axId val="66259359"/>
        <c:axId val="59463320"/>
      </c:barChart>
      <c:dateAx>
        <c:axId val="662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63320"/>
        <c:crosses val="autoZero"/>
        <c:auto val="0"/>
        <c:noMultiLvlLbl val="0"/>
      </c:dateAx>
      <c:valAx>
        <c:axId val="5946332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5935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609600</xdr:colOff>
      <xdr:row>20</xdr:row>
      <xdr:rowOff>76200</xdr:rowOff>
    </xdr:from>
    <xdr:to>
      <xdr:col>12</xdr:col>
      <xdr:colOff>685800</xdr:colOff>
      <xdr:row>36</xdr:row>
      <xdr:rowOff>95250</xdr:rowOff>
    </xdr:to>
    <xdr:graphicFrame>
      <xdr:nvGraphicFramePr>
        <xdr:cNvPr id="1" name="Chart 15"/>
        <xdr:cNvGraphicFramePr/>
      </xdr:nvGraphicFramePr>
      <xdr:xfrm>
        <a:off x="3695700" y="3914775"/>
        <a:ext cx="54768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31</xdr:row>
      <xdr:rowOff>0</xdr:rowOff>
    </xdr:from>
    <xdr:to>
      <xdr:col>8</xdr:col>
      <xdr:colOff>600075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161925" y="5400675"/>
        <a:ext cx="66103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495300</xdr:colOff>
      <xdr:row>11</xdr:row>
      <xdr:rowOff>66675</xdr:rowOff>
    </xdr:from>
    <xdr:to>
      <xdr:col>13</xdr:col>
      <xdr:colOff>752475</xdr:colOff>
      <xdr:row>31</xdr:row>
      <xdr:rowOff>57150</xdr:rowOff>
    </xdr:to>
    <xdr:graphicFrame>
      <xdr:nvGraphicFramePr>
        <xdr:cNvPr id="2" name="Chart 2"/>
        <xdr:cNvGraphicFramePr/>
      </xdr:nvGraphicFramePr>
      <xdr:xfrm>
        <a:off x="3581400" y="2228850"/>
        <a:ext cx="72009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 topLeftCell="A28">
      <selection activeCell="A21" sqref="A21"/>
    </sheetView>
  </sheetViews>
  <sheetFormatPr defaultColWidth="11.421875" defaultRowHeight="15" customHeight="1"/>
  <cols>
    <col min="1" max="1" width="20.28125" style="0" customWidth="1"/>
    <col min="2" max="2" width="10.421875" style="0" customWidth="1"/>
    <col min="3" max="4" width="10.57421875" style="0" customWidth="1"/>
    <col min="5" max="9" width="10.57421875" style="1" customWidth="1"/>
    <col min="10" max="15" width="7.8515625" style="1" customWidth="1"/>
    <col min="16" max="16" width="7.421875" style="1" customWidth="1"/>
    <col min="17" max="17" width="41.28125" style="1" customWidth="1"/>
    <col min="18" max="49" width="11.140625" style="1" customWidth="1"/>
    <col min="50" max="16384" width="10.57421875" style="0" customWidth="1"/>
  </cols>
  <sheetData>
    <row r="1" spans="1:11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/>
    </row>
    <row r="2" spans="5:11" ht="16.5" customHeight="1">
      <c r="E2"/>
      <c r="F2"/>
      <c r="G2"/>
      <c r="H2"/>
      <c r="I2"/>
      <c r="K2"/>
    </row>
    <row r="3" spans="5:11" ht="13.5" customHeight="1">
      <c r="E3"/>
      <c r="F3"/>
      <c r="G3"/>
      <c r="H3"/>
      <c r="I3"/>
      <c r="K3"/>
    </row>
    <row r="4" spans="1:11" ht="27.75" customHeight="1">
      <c r="A4" s="3" t="s">
        <v>1</v>
      </c>
      <c r="B4" s="4" t="s">
        <v>2</v>
      </c>
      <c r="C4" s="5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7" t="s">
        <v>8</v>
      </c>
      <c r="I4" s="8" t="s">
        <v>9</v>
      </c>
      <c r="K4"/>
    </row>
    <row r="5" spans="1:11" ht="27.75" customHeight="1">
      <c r="A5" s="9" t="s">
        <v>10</v>
      </c>
      <c r="B5" s="10" t="s">
        <v>11</v>
      </c>
      <c r="C5" s="11">
        <v>171</v>
      </c>
      <c r="D5" s="12">
        <v>137</v>
      </c>
      <c r="E5" s="12">
        <v>161</v>
      </c>
      <c r="F5" s="12">
        <v>182</v>
      </c>
      <c r="G5" s="12">
        <v>158</v>
      </c>
      <c r="H5" s="13">
        <v>141</v>
      </c>
      <c r="I5" s="14">
        <v>950</v>
      </c>
      <c r="K5" s="15"/>
    </row>
    <row r="6" spans="1:11" ht="41.25" customHeight="1">
      <c r="A6" s="16" t="s">
        <v>12</v>
      </c>
      <c r="B6" s="10" t="s">
        <v>11</v>
      </c>
      <c r="C6" s="11">
        <v>29</v>
      </c>
      <c r="D6" s="12">
        <v>53</v>
      </c>
      <c r="E6" s="12">
        <v>52</v>
      </c>
      <c r="F6" s="12">
        <v>61</v>
      </c>
      <c r="G6" s="12">
        <v>56</v>
      </c>
      <c r="H6" s="13">
        <v>65</v>
      </c>
      <c r="I6" s="14">
        <v>316</v>
      </c>
      <c r="K6"/>
    </row>
    <row r="7" spans="1:11" ht="27.75" customHeight="1">
      <c r="A7" s="16" t="s">
        <v>13</v>
      </c>
      <c r="B7" s="10" t="s">
        <v>11</v>
      </c>
      <c r="C7" s="11">
        <v>215</v>
      </c>
      <c r="D7" s="12">
        <v>233</v>
      </c>
      <c r="E7" s="12">
        <v>200</v>
      </c>
      <c r="F7" s="12">
        <v>210</v>
      </c>
      <c r="G7" s="12">
        <v>191</v>
      </c>
      <c r="H7" s="13">
        <v>206</v>
      </c>
      <c r="I7" s="14">
        <v>1255</v>
      </c>
      <c r="K7"/>
    </row>
    <row r="8" spans="1:11" ht="27.75" customHeight="1">
      <c r="A8" s="17" t="s">
        <v>14</v>
      </c>
      <c r="B8" s="18" t="s">
        <v>11</v>
      </c>
      <c r="C8" s="19">
        <v>32</v>
      </c>
      <c r="D8" s="12">
        <v>27</v>
      </c>
      <c r="E8" s="12">
        <v>24</v>
      </c>
      <c r="F8" s="12">
        <v>23</v>
      </c>
      <c r="G8" s="12">
        <v>22</v>
      </c>
      <c r="H8" s="20">
        <v>41</v>
      </c>
      <c r="I8" s="21">
        <v>169</v>
      </c>
      <c r="K8"/>
    </row>
    <row r="9" spans="1:11" ht="14.25" customHeight="1">
      <c r="A9" s="22" t="s">
        <v>15</v>
      </c>
      <c r="B9" s="18" t="s">
        <v>11</v>
      </c>
      <c r="C9" s="19">
        <v>34</v>
      </c>
      <c r="D9" s="12">
        <v>27</v>
      </c>
      <c r="E9" s="12">
        <v>23</v>
      </c>
      <c r="F9" s="12">
        <v>23</v>
      </c>
      <c r="G9" s="12">
        <v>38</v>
      </c>
      <c r="H9" s="20">
        <v>42</v>
      </c>
      <c r="I9" s="21">
        <v>187</v>
      </c>
      <c r="K9"/>
    </row>
    <row r="10" spans="1:11" ht="14.25" customHeight="1">
      <c r="A10" s="23" t="s">
        <v>16</v>
      </c>
      <c r="B10" s="18" t="s">
        <v>11</v>
      </c>
      <c r="C10" s="19">
        <v>94</v>
      </c>
      <c r="D10" s="12">
        <v>53</v>
      </c>
      <c r="E10" s="12">
        <v>37</v>
      </c>
      <c r="F10" s="12">
        <v>54</v>
      </c>
      <c r="G10" s="12">
        <v>33</v>
      </c>
      <c r="H10" s="20">
        <v>23</v>
      </c>
      <c r="I10" s="21">
        <v>294</v>
      </c>
      <c r="K10"/>
    </row>
    <row r="11" spans="1:11" ht="14.25" customHeight="1">
      <c r="A11" s="24" t="s">
        <v>17</v>
      </c>
      <c r="B11" s="18" t="s">
        <v>11</v>
      </c>
      <c r="C11" s="19">
        <v>18</v>
      </c>
      <c r="D11" s="12">
        <v>25</v>
      </c>
      <c r="E11" s="12">
        <v>21</v>
      </c>
      <c r="F11" s="12">
        <v>13</v>
      </c>
      <c r="G11" s="12">
        <v>15</v>
      </c>
      <c r="H11" s="20">
        <v>11</v>
      </c>
      <c r="I11" s="21">
        <v>103</v>
      </c>
      <c r="K11" s="15"/>
    </row>
    <row r="12" spans="1:9" ht="14.25" customHeight="1">
      <c r="A12" s="24" t="s">
        <v>18</v>
      </c>
      <c r="B12" s="18" t="s">
        <v>11</v>
      </c>
      <c r="C12" s="19">
        <v>26</v>
      </c>
      <c r="D12" s="12">
        <v>20</v>
      </c>
      <c r="E12" s="12">
        <v>25</v>
      </c>
      <c r="F12" s="12">
        <v>42</v>
      </c>
      <c r="G12" s="12">
        <v>33</v>
      </c>
      <c r="H12" s="20">
        <v>17</v>
      </c>
      <c r="I12" s="21">
        <v>163</v>
      </c>
    </row>
    <row r="13" spans="1:9" ht="14.25" customHeight="1">
      <c r="A13" s="25" t="s">
        <v>19</v>
      </c>
      <c r="B13" s="26" t="s">
        <v>11</v>
      </c>
      <c r="C13" s="12">
        <v>1016</v>
      </c>
      <c r="D13" s="12">
        <v>781</v>
      </c>
      <c r="E13" s="12">
        <v>494</v>
      </c>
      <c r="F13" s="12">
        <v>500</v>
      </c>
      <c r="G13" s="12">
        <v>473</v>
      </c>
      <c r="H13" s="12">
        <v>428</v>
      </c>
      <c r="I13" s="20">
        <v>3692</v>
      </c>
    </row>
    <row r="14" spans="1:9" ht="41.25" customHeight="1">
      <c r="A14" s="27" t="s">
        <v>20</v>
      </c>
      <c r="B14" s="28" t="s">
        <v>11</v>
      </c>
      <c r="C14" s="29">
        <v>42</v>
      </c>
      <c r="D14" s="30">
        <v>48</v>
      </c>
      <c r="E14" s="30">
        <v>34</v>
      </c>
      <c r="F14" s="30">
        <v>82</v>
      </c>
      <c r="G14" s="30">
        <v>70</v>
      </c>
      <c r="H14" s="31">
        <v>99</v>
      </c>
      <c r="I14" s="32">
        <v>375</v>
      </c>
    </row>
    <row r="15" spans="1:9" ht="14.25" customHeight="1">
      <c r="A15" s="33" t="s">
        <v>21</v>
      </c>
      <c r="B15" s="28" t="s">
        <v>11</v>
      </c>
      <c r="C15" s="29">
        <v>12</v>
      </c>
      <c r="D15" s="30">
        <v>7</v>
      </c>
      <c r="E15" s="30">
        <v>1</v>
      </c>
      <c r="F15" s="30"/>
      <c r="G15" s="30"/>
      <c r="H15" s="31"/>
      <c r="I15" s="32">
        <v>20</v>
      </c>
    </row>
    <row r="16" spans="1:9" ht="14.25" customHeight="1">
      <c r="A16" s="34" t="s">
        <v>22</v>
      </c>
      <c r="B16" s="28" t="s">
        <v>11</v>
      </c>
      <c r="C16" s="29">
        <v>16</v>
      </c>
      <c r="D16" s="30">
        <v>13</v>
      </c>
      <c r="E16" s="30">
        <v>10</v>
      </c>
      <c r="F16" s="30">
        <v>13</v>
      </c>
      <c r="G16" s="30">
        <v>8</v>
      </c>
      <c r="H16" s="31">
        <v>16</v>
      </c>
      <c r="I16" s="32">
        <v>76</v>
      </c>
    </row>
    <row r="17" spans="1:9" ht="27.75" customHeight="1">
      <c r="A17" s="35" t="s">
        <v>23</v>
      </c>
      <c r="B17" s="28" t="s">
        <v>11</v>
      </c>
      <c r="C17" s="29">
        <v>92</v>
      </c>
      <c r="D17" s="30">
        <v>53</v>
      </c>
      <c r="E17" s="30">
        <v>42</v>
      </c>
      <c r="F17" s="30">
        <v>49</v>
      </c>
      <c r="G17" s="30">
        <v>39</v>
      </c>
      <c r="H17" s="31">
        <v>15</v>
      </c>
      <c r="I17" s="32">
        <v>290</v>
      </c>
    </row>
    <row r="18" spans="1:9" ht="14.25" customHeight="1">
      <c r="A18" s="36" t="s">
        <v>24</v>
      </c>
      <c r="B18" s="28" t="s">
        <v>11</v>
      </c>
      <c r="C18" s="29">
        <v>80</v>
      </c>
      <c r="D18" s="30">
        <v>55</v>
      </c>
      <c r="E18" s="30">
        <v>53</v>
      </c>
      <c r="F18" s="30">
        <v>96</v>
      </c>
      <c r="G18" s="30">
        <v>74</v>
      </c>
      <c r="H18" s="31">
        <v>69</v>
      </c>
      <c r="I18" s="32">
        <v>427</v>
      </c>
    </row>
    <row r="19" spans="1:9" ht="14.25" customHeight="1">
      <c r="A19" s="37" t="s">
        <v>25</v>
      </c>
      <c r="B19" s="28" t="s">
        <v>11</v>
      </c>
      <c r="C19" s="29">
        <v>91</v>
      </c>
      <c r="D19" s="30">
        <v>41</v>
      </c>
      <c r="E19" s="30">
        <v>39</v>
      </c>
      <c r="F19" s="30">
        <v>35</v>
      </c>
      <c r="G19" s="30">
        <v>50</v>
      </c>
      <c r="H19" s="31">
        <v>42</v>
      </c>
      <c r="I19" s="32">
        <v>298</v>
      </c>
    </row>
    <row r="20" spans="1:9" ht="27.75" customHeight="1">
      <c r="A20" s="36" t="s">
        <v>26</v>
      </c>
      <c r="B20" s="28" t="s">
        <v>11</v>
      </c>
      <c r="C20" s="29">
        <v>89</v>
      </c>
      <c r="D20" s="30">
        <v>98</v>
      </c>
      <c r="E20" s="30">
        <v>79</v>
      </c>
      <c r="F20" s="30">
        <v>79</v>
      </c>
      <c r="G20" s="30">
        <v>66</v>
      </c>
      <c r="H20" s="31">
        <v>97</v>
      </c>
      <c r="I20" s="32">
        <v>508</v>
      </c>
    </row>
    <row r="21" spans="1:9" ht="27.75" customHeight="1">
      <c r="A21" s="9" t="s">
        <v>10</v>
      </c>
      <c r="B21" s="38" t="s">
        <v>27</v>
      </c>
      <c r="C21" s="39">
        <v>117</v>
      </c>
      <c r="D21" s="40">
        <v>94</v>
      </c>
      <c r="E21" s="40">
        <v>139</v>
      </c>
      <c r="F21" s="40">
        <v>170</v>
      </c>
      <c r="G21" s="40">
        <v>129</v>
      </c>
      <c r="H21" s="41">
        <v>201</v>
      </c>
      <c r="I21" s="42">
        <v>850</v>
      </c>
    </row>
    <row r="22" spans="1:9" ht="41.25" customHeight="1">
      <c r="A22" s="16" t="s">
        <v>12</v>
      </c>
      <c r="B22" s="38" t="s">
        <v>27</v>
      </c>
      <c r="C22" s="39">
        <v>49</v>
      </c>
      <c r="D22" s="40">
        <v>47</v>
      </c>
      <c r="E22" s="40">
        <v>46</v>
      </c>
      <c r="F22" s="40">
        <v>66</v>
      </c>
      <c r="G22" s="40">
        <v>52</v>
      </c>
      <c r="H22" s="41">
        <v>51</v>
      </c>
      <c r="I22" s="42">
        <v>311</v>
      </c>
    </row>
    <row r="23" spans="1:9" ht="27.75" customHeight="1">
      <c r="A23" s="16" t="s">
        <v>13</v>
      </c>
      <c r="B23" s="38" t="s">
        <v>27</v>
      </c>
      <c r="C23" s="39">
        <v>182</v>
      </c>
      <c r="D23" s="40">
        <v>153</v>
      </c>
      <c r="E23" s="40">
        <v>161</v>
      </c>
      <c r="F23" s="40">
        <v>214</v>
      </c>
      <c r="G23" s="40">
        <v>190</v>
      </c>
      <c r="H23" s="41">
        <v>216</v>
      </c>
      <c r="I23" s="42">
        <v>1116</v>
      </c>
    </row>
    <row r="24" spans="1:9" ht="27.75" customHeight="1">
      <c r="A24" s="17" t="s">
        <v>14</v>
      </c>
      <c r="B24" s="43" t="s">
        <v>27</v>
      </c>
      <c r="C24" s="44">
        <v>45</v>
      </c>
      <c r="D24" s="40">
        <v>37</v>
      </c>
      <c r="E24" s="40">
        <v>38</v>
      </c>
      <c r="F24" s="40">
        <v>48</v>
      </c>
      <c r="G24" s="40">
        <v>55</v>
      </c>
      <c r="H24" s="45">
        <v>67</v>
      </c>
      <c r="I24" s="46">
        <v>290</v>
      </c>
    </row>
    <row r="25" spans="1:9" ht="14.25" customHeight="1">
      <c r="A25" s="22" t="s">
        <v>15</v>
      </c>
      <c r="B25" s="43" t="s">
        <v>27</v>
      </c>
      <c r="C25" s="44">
        <v>35</v>
      </c>
      <c r="D25" s="40">
        <v>15</v>
      </c>
      <c r="E25" s="40">
        <v>39</v>
      </c>
      <c r="F25" s="40">
        <v>34</v>
      </c>
      <c r="G25" s="40">
        <v>35</v>
      </c>
      <c r="H25" s="45">
        <v>42</v>
      </c>
      <c r="I25" s="46">
        <v>200</v>
      </c>
    </row>
    <row r="26" spans="1:9" ht="14.25" customHeight="1">
      <c r="A26" s="23" t="s">
        <v>16</v>
      </c>
      <c r="B26" s="43" t="s">
        <v>27</v>
      </c>
      <c r="C26" s="44">
        <v>32</v>
      </c>
      <c r="D26" s="40">
        <v>35</v>
      </c>
      <c r="E26" s="40">
        <v>61</v>
      </c>
      <c r="F26" s="40">
        <v>86</v>
      </c>
      <c r="G26" s="40">
        <v>71</v>
      </c>
      <c r="H26" s="45">
        <v>80</v>
      </c>
      <c r="I26" s="46">
        <v>365</v>
      </c>
    </row>
    <row r="27" spans="1:9" ht="14.25" customHeight="1">
      <c r="A27" s="25" t="s">
        <v>19</v>
      </c>
      <c r="B27" s="47" t="s">
        <v>27</v>
      </c>
      <c r="C27" s="40">
        <v>177</v>
      </c>
      <c r="D27" s="40">
        <v>221</v>
      </c>
      <c r="E27" s="40">
        <v>408</v>
      </c>
      <c r="F27" s="40">
        <v>781</v>
      </c>
      <c r="G27" s="40">
        <v>821</v>
      </c>
      <c r="H27" s="40">
        <v>1065</v>
      </c>
      <c r="I27" s="45">
        <v>3473</v>
      </c>
    </row>
    <row r="28" spans="1:9" ht="41.25" customHeight="1">
      <c r="A28" s="27" t="s">
        <v>20</v>
      </c>
      <c r="B28" s="48" t="s">
        <v>27</v>
      </c>
      <c r="C28" s="49">
        <v>19</v>
      </c>
      <c r="D28" s="50">
        <v>36</v>
      </c>
      <c r="E28" s="50">
        <v>42</v>
      </c>
      <c r="F28" s="50">
        <v>36</v>
      </c>
      <c r="G28" s="50">
        <v>54</v>
      </c>
      <c r="H28" s="51">
        <v>63</v>
      </c>
      <c r="I28" s="52">
        <v>250</v>
      </c>
    </row>
    <row r="29" spans="1:9" ht="27.75" customHeight="1">
      <c r="A29" s="53" t="s">
        <v>23</v>
      </c>
      <c r="B29" s="48" t="s">
        <v>27</v>
      </c>
      <c r="C29" s="49">
        <v>166</v>
      </c>
      <c r="D29" s="50">
        <v>207</v>
      </c>
      <c r="E29" s="50">
        <v>230</v>
      </c>
      <c r="F29" s="50">
        <v>359</v>
      </c>
      <c r="G29" s="50">
        <v>364</v>
      </c>
      <c r="H29" s="51">
        <v>442</v>
      </c>
      <c r="I29" s="52">
        <v>1768</v>
      </c>
    </row>
    <row r="30" spans="1:9" ht="14.25" customHeight="1">
      <c r="A30" s="36" t="s">
        <v>24</v>
      </c>
      <c r="B30" s="48" t="s">
        <v>27</v>
      </c>
      <c r="C30" s="49">
        <v>18</v>
      </c>
      <c r="D30" s="50">
        <v>30</v>
      </c>
      <c r="E30" s="50">
        <v>18</v>
      </c>
      <c r="F30" s="50">
        <v>37</v>
      </c>
      <c r="G30" s="50">
        <v>33</v>
      </c>
      <c r="H30" s="51">
        <v>32</v>
      </c>
      <c r="I30" s="52">
        <v>168</v>
      </c>
    </row>
    <row r="31" spans="1:9" ht="45" customHeight="1">
      <c r="A31" s="37" t="s">
        <v>25</v>
      </c>
      <c r="B31" s="48" t="s">
        <v>27</v>
      </c>
      <c r="C31" s="49">
        <v>6</v>
      </c>
      <c r="D31" s="50">
        <v>9</v>
      </c>
      <c r="E31" s="50">
        <v>10</v>
      </c>
      <c r="F31" s="50">
        <v>11</v>
      </c>
      <c r="G31" s="50">
        <v>22</v>
      </c>
      <c r="H31" s="51">
        <v>14</v>
      </c>
      <c r="I31" s="52">
        <v>72</v>
      </c>
    </row>
    <row r="32" spans="1:9" ht="45" customHeight="1">
      <c r="A32" s="36" t="s">
        <v>26</v>
      </c>
      <c r="B32" s="48" t="s">
        <v>27</v>
      </c>
      <c r="C32" s="49">
        <v>55</v>
      </c>
      <c r="D32" s="50">
        <v>65</v>
      </c>
      <c r="E32" s="50">
        <v>67</v>
      </c>
      <c r="F32" s="50">
        <v>99</v>
      </c>
      <c r="G32" s="50">
        <v>101</v>
      </c>
      <c r="H32" s="51">
        <v>105</v>
      </c>
      <c r="I32" s="52">
        <v>492</v>
      </c>
    </row>
    <row r="33" spans="1:9" ht="45" customHeight="1">
      <c r="A33" s="9" t="s">
        <v>10</v>
      </c>
      <c r="B33" s="54" t="s">
        <v>28</v>
      </c>
      <c r="C33" s="55">
        <v>130</v>
      </c>
      <c r="D33" s="56">
        <v>178</v>
      </c>
      <c r="E33" s="56">
        <v>119</v>
      </c>
      <c r="F33" s="56">
        <v>121</v>
      </c>
      <c r="G33" s="56">
        <v>119</v>
      </c>
      <c r="H33" s="57">
        <v>165</v>
      </c>
      <c r="I33" s="58">
        <v>832</v>
      </c>
    </row>
    <row r="34" spans="1:9" ht="41.25" customHeight="1">
      <c r="A34" s="16" t="s">
        <v>12</v>
      </c>
      <c r="B34" s="54" t="s">
        <v>28</v>
      </c>
      <c r="C34" s="55">
        <v>220</v>
      </c>
      <c r="D34" s="56">
        <v>137</v>
      </c>
      <c r="E34" s="56">
        <v>154</v>
      </c>
      <c r="F34" s="56">
        <v>263</v>
      </c>
      <c r="G34" s="56">
        <v>146</v>
      </c>
      <c r="H34" s="57">
        <v>213</v>
      </c>
      <c r="I34" s="58">
        <v>1133</v>
      </c>
    </row>
    <row r="35" spans="1:9" ht="27.75" customHeight="1">
      <c r="A35" s="16" t="s">
        <v>13</v>
      </c>
      <c r="B35" s="54" t="s">
        <v>28</v>
      </c>
      <c r="C35" s="55">
        <v>251</v>
      </c>
      <c r="D35" s="56">
        <v>231</v>
      </c>
      <c r="E35" s="56">
        <v>169</v>
      </c>
      <c r="F35" s="56">
        <v>154</v>
      </c>
      <c r="G35" s="56">
        <v>158</v>
      </c>
      <c r="H35" s="57">
        <v>180</v>
      </c>
      <c r="I35" s="58">
        <v>1143</v>
      </c>
    </row>
    <row r="36" spans="1:9" ht="27.75" customHeight="1">
      <c r="A36" s="17" t="s">
        <v>14</v>
      </c>
      <c r="B36" s="59" t="s">
        <v>28</v>
      </c>
      <c r="C36" s="60">
        <v>85</v>
      </c>
      <c r="D36" s="56">
        <v>27</v>
      </c>
      <c r="E36" s="56">
        <v>53</v>
      </c>
      <c r="F36" s="56">
        <v>85</v>
      </c>
      <c r="G36" s="56">
        <v>23</v>
      </c>
      <c r="H36" s="61">
        <v>67</v>
      </c>
      <c r="I36" s="62">
        <v>340</v>
      </c>
    </row>
    <row r="37" spans="1:9" ht="14.25" customHeight="1">
      <c r="A37" s="22" t="s">
        <v>15</v>
      </c>
      <c r="B37" s="59" t="s">
        <v>28</v>
      </c>
      <c r="C37" s="60">
        <v>47</v>
      </c>
      <c r="D37" s="56">
        <v>50</v>
      </c>
      <c r="E37" s="56">
        <v>45</v>
      </c>
      <c r="F37" s="56">
        <v>80</v>
      </c>
      <c r="G37" s="56">
        <v>47</v>
      </c>
      <c r="H37" s="61">
        <v>66</v>
      </c>
      <c r="I37" s="62">
        <v>335</v>
      </c>
    </row>
    <row r="38" spans="1:9" ht="30" customHeight="1">
      <c r="A38" s="23" t="s">
        <v>16</v>
      </c>
      <c r="B38" s="59" t="s">
        <v>28</v>
      </c>
      <c r="C38" s="60">
        <v>93</v>
      </c>
      <c r="D38" s="56">
        <v>87</v>
      </c>
      <c r="E38" s="56">
        <v>130</v>
      </c>
      <c r="F38" s="56">
        <v>149</v>
      </c>
      <c r="G38" s="56">
        <v>166</v>
      </c>
      <c r="H38" s="61">
        <v>149</v>
      </c>
      <c r="I38" s="62">
        <v>774</v>
      </c>
    </row>
    <row r="39" spans="1:9" ht="30" customHeight="1">
      <c r="A39" s="24" t="s">
        <v>17</v>
      </c>
      <c r="B39" s="59" t="s">
        <v>28</v>
      </c>
      <c r="C39" s="60">
        <v>11</v>
      </c>
      <c r="D39" s="56">
        <v>3</v>
      </c>
      <c r="E39" s="56">
        <v>10</v>
      </c>
      <c r="F39" s="56">
        <v>7</v>
      </c>
      <c r="G39" s="56">
        <v>10</v>
      </c>
      <c r="H39" s="61">
        <v>12</v>
      </c>
      <c r="I39" s="62">
        <v>53</v>
      </c>
    </row>
    <row r="40" spans="1:9" ht="30" customHeight="1">
      <c r="A40" s="24" t="s">
        <v>18</v>
      </c>
      <c r="B40" s="59" t="s">
        <v>28</v>
      </c>
      <c r="C40" s="60">
        <v>399</v>
      </c>
      <c r="D40" s="56">
        <v>468</v>
      </c>
      <c r="E40" s="56">
        <v>387</v>
      </c>
      <c r="F40" s="56">
        <v>676</v>
      </c>
      <c r="G40" s="56">
        <v>1016</v>
      </c>
      <c r="H40" s="61">
        <v>1115</v>
      </c>
      <c r="I40" s="62">
        <v>4061</v>
      </c>
    </row>
    <row r="41" spans="1:9" ht="14.25" customHeight="1">
      <c r="A41" s="25" t="s">
        <v>19</v>
      </c>
      <c r="B41" s="63" t="s">
        <v>28</v>
      </c>
      <c r="C41" s="56">
        <v>1240</v>
      </c>
      <c r="D41" s="56">
        <v>1208</v>
      </c>
      <c r="E41" s="56">
        <v>1208</v>
      </c>
      <c r="F41" s="56">
        <v>1399</v>
      </c>
      <c r="G41" s="56">
        <v>1082</v>
      </c>
      <c r="H41" s="56">
        <v>1277</v>
      </c>
      <c r="I41" s="61">
        <v>7414</v>
      </c>
    </row>
    <row r="42" spans="1:9" ht="14.25" customHeight="1">
      <c r="A42" s="64" t="s">
        <v>29</v>
      </c>
      <c r="B42" s="65" t="s">
        <v>28</v>
      </c>
      <c r="C42" s="66"/>
      <c r="D42" s="67">
        <v>1</v>
      </c>
      <c r="E42" s="67"/>
      <c r="F42" s="67"/>
      <c r="G42" s="67">
        <v>1</v>
      </c>
      <c r="H42" s="68"/>
      <c r="I42" s="69">
        <v>2</v>
      </c>
    </row>
    <row r="43" spans="1:9" ht="41.25" customHeight="1">
      <c r="A43" s="27" t="s">
        <v>20</v>
      </c>
      <c r="B43" s="70" t="s">
        <v>28</v>
      </c>
      <c r="C43" s="71">
        <v>140</v>
      </c>
      <c r="D43" s="72">
        <v>99</v>
      </c>
      <c r="E43" s="72">
        <v>97</v>
      </c>
      <c r="F43" s="72">
        <v>127</v>
      </c>
      <c r="G43" s="72">
        <v>87</v>
      </c>
      <c r="H43" s="73">
        <v>134</v>
      </c>
      <c r="I43" s="74">
        <v>684</v>
      </c>
    </row>
    <row r="44" spans="1:9" ht="14.25" customHeight="1">
      <c r="A44" s="33" t="s">
        <v>21</v>
      </c>
      <c r="B44" s="75" t="s">
        <v>28</v>
      </c>
      <c r="C44" s="76">
        <v>6</v>
      </c>
      <c r="D44" s="77">
        <v>7</v>
      </c>
      <c r="E44" s="77">
        <v>2</v>
      </c>
      <c r="F44" s="77">
        <v>4</v>
      </c>
      <c r="G44" s="77">
        <v>5</v>
      </c>
      <c r="H44" s="78">
        <v>4</v>
      </c>
      <c r="I44" s="79">
        <v>28</v>
      </c>
    </row>
    <row r="45" spans="1:9" ht="14.25" customHeight="1">
      <c r="A45" s="34" t="s">
        <v>22</v>
      </c>
      <c r="B45" s="70" t="s">
        <v>28</v>
      </c>
      <c r="C45" s="71">
        <v>23</v>
      </c>
      <c r="D45" s="72">
        <v>16</v>
      </c>
      <c r="E45" s="72">
        <v>16</v>
      </c>
      <c r="F45" s="72">
        <v>8</v>
      </c>
      <c r="G45" s="72">
        <v>9</v>
      </c>
      <c r="H45" s="73">
        <v>22</v>
      </c>
      <c r="I45" s="74">
        <v>94</v>
      </c>
    </row>
    <row r="46" spans="1:9" ht="27.75" customHeight="1">
      <c r="A46" s="80" t="s">
        <v>23</v>
      </c>
      <c r="B46" s="70" t="s">
        <v>28</v>
      </c>
      <c r="C46" s="71">
        <v>337</v>
      </c>
      <c r="D46" s="72">
        <v>303</v>
      </c>
      <c r="E46" s="72">
        <v>268</v>
      </c>
      <c r="F46" s="72">
        <v>239</v>
      </c>
      <c r="G46" s="72">
        <v>282</v>
      </c>
      <c r="H46" s="73">
        <v>257</v>
      </c>
      <c r="I46" s="74">
        <v>1686</v>
      </c>
    </row>
    <row r="47" spans="1:9" ht="30" customHeight="1">
      <c r="A47" s="36" t="s">
        <v>24</v>
      </c>
      <c r="B47" s="70" t="s">
        <v>28</v>
      </c>
      <c r="C47" s="71">
        <v>89</v>
      </c>
      <c r="D47" s="72">
        <v>78</v>
      </c>
      <c r="E47" s="72">
        <v>62</v>
      </c>
      <c r="F47" s="72">
        <v>82</v>
      </c>
      <c r="G47" s="72">
        <v>66</v>
      </c>
      <c r="H47" s="73">
        <v>127</v>
      </c>
      <c r="I47" s="74">
        <v>504</v>
      </c>
    </row>
    <row r="48" spans="1:9" ht="30" customHeight="1">
      <c r="A48" s="37" t="s">
        <v>25</v>
      </c>
      <c r="B48" s="70" t="s">
        <v>28</v>
      </c>
      <c r="C48" s="71">
        <v>100</v>
      </c>
      <c r="D48" s="72">
        <v>131</v>
      </c>
      <c r="E48" s="72">
        <v>129</v>
      </c>
      <c r="F48" s="72">
        <v>172</v>
      </c>
      <c r="G48" s="72">
        <v>129</v>
      </c>
      <c r="H48" s="73">
        <v>164</v>
      </c>
      <c r="I48" s="74">
        <v>825</v>
      </c>
    </row>
    <row r="49" spans="1:9" ht="27.75" customHeight="1">
      <c r="A49" s="36" t="s">
        <v>26</v>
      </c>
      <c r="B49" s="70" t="s">
        <v>28</v>
      </c>
      <c r="C49" s="81">
        <v>160</v>
      </c>
      <c r="D49" s="82">
        <v>114</v>
      </c>
      <c r="E49" s="82">
        <v>110</v>
      </c>
      <c r="F49" s="82">
        <v>120</v>
      </c>
      <c r="G49" s="82">
        <v>109</v>
      </c>
      <c r="H49" s="83">
        <v>133</v>
      </c>
      <c r="I49" s="84">
        <v>746</v>
      </c>
    </row>
    <row r="50" spans="1:9" ht="13.5" customHeight="1">
      <c r="A50" s="85" t="s">
        <v>30</v>
      </c>
      <c r="B50" s="86"/>
      <c r="C50" s="87">
        <f>C5+C6+C7+C8+C9+C10+C11+C12+C13+C14+C15+C16+C17+C18+C19+C20+C21+C22+C23+C24+C25+C26+C27+C28+C29+C30+C31+C32+C33+C34+C35+C36+C37+C38+C39+C40+C41+C42+C43+C44+C45+C46+C47+C48+C49</f>
        <v>6289</v>
      </c>
      <c r="D50" s="88">
        <f>D5+D6+D7+D8+D9+D10+D11+D12+D13+D14+D15+D16+D17+D18+D19+D20+D21+D22+D23+D24+D25+D26+D27+D28+D29+D30+D31+D32+D33+D34+D35+D36+D37+D38+D39+D40+D41+D42+D43+D44+D45+D46+D47+D48+D49</f>
        <v>5758</v>
      </c>
      <c r="E50" s="88">
        <f>E5+E6+E7+E8+E9+E10+E11+E12+E13+E14+E15+E16+E17+E18+E19+E20+E21+E22+E23+E24+E25+E26+E27+E28+E29+E30+E31+E32+E33+E34+E35+E36+E37+E38+E39+E40+E41+E42+E43+E44+E45+E46+E47+E48+E49</f>
        <v>5513</v>
      </c>
      <c r="F50" s="88">
        <f>F5+F6+F7+F8+F9+F10+F11+F12+F13+F14+F15+F16+F17+F18+F19+F20+F21+F22+F23+F24+F25+F26+F27+F28+F29+F30+F31+F32+F33+F34+F35+F36+F37+F38+F39+F40+F41+F42+F43+F44+F45+F46+F47+F48+F49</f>
        <v>7089</v>
      </c>
      <c r="G50" s="88">
        <f>G5+G6+G7+G8+G9+G10+G11+G12+G13+G14+G15+G16+G17+G18+G19+G20+G21+G22+G23+G24+G25+G26+G27+G28+G29+G30+G31+G32+G33+G34+G35+G36+G37+G38+G39+G40+G41+G42+G43+G44+G45+G46+G47+G48+G49</f>
        <v>6708</v>
      </c>
      <c r="H50" s="89">
        <f>H5+H6+H7+H8+H9+H10+H11+H12+H13+H14+H15+H16+H17+H18+H19+H20+H21+H22+H23+H24+H25+H26+H27+H28+H29+H30+H31+H32+H33+H34+H35+H36+H37+H38+H39+H40+H41+H42+H43+H44+H45+H46+H47+H48+H49</f>
        <v>7775</v>
      </c>
      <c r="I50" s="90">
        <f>I5+I6+I7+I8+I9+I10+I11+I12+I13+I14+I15+I16+I17+I18+I19+I20+I21+I22+I23+I24+I25+I26+I27+I28+I29+I30+I31+I32+I33+I34+I35+I36+I37+I38+I39+I40+I41+I42+I43+I44+I45+I46+I47+I48+I49</f>
        <v>39132</v>
      </c>
    </row>
    <row r="51" ht="15.75" customHeight="1"/>
  </sheetData>
  <sheetProtection selectLockedCells="1" selectUnlockedCells="1"/>
  <autoFilter ref="A4:I50"/>
  <mergeCells count="1">
    <mergeCell ref="A1:I1"/>
  </mergeCells>
  <printOptions horizontalCentered="1" verticalCentered="1"/>
  <pageMargins left="0.39375" right="0.393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="137" zoomScaleNormal="137" workbookViewId="0" topLeftCell="B1">
      <selection activeCell="C2" sqref="C2"/>
    </sheetView>
  </sheetViews>
  <sheetFormatPr defaultColWidth="12.57421875" defaultRowHeight="15.75" customHeight="1"/>
  <cols>
    <col min="1" max="1" width="0" style="0" hidden="1" customWidth="1"/>
    <col min="2" max="2" width="11.57421875" style="91" customWidth="1"/>
    <col min="3" max="3" width="10.57421875" style="92" customWidth="1"/>
    <col min="4" max="4" width="10.7109375" style="0" customWidth="1"/>
    <col min="5" max="6" width="11.57421875" style="92" customWidth="1"/>
    <col min="7" max="16384" width="11.57421875" style="0" customWidth="1"/>
  </cols>
  <sheetData>
    <row r="1" spans="1:14" s="98" customFormat="1" ht="15.75" customHeight="1">
      <c r="A1" s="93" t="s">
        <v>31</v>
      </c>
      <c r="B1" s="94" t="s">
        <v>1</v>
      </c>
      <c r="C1" s="95">
        <v>42309</v>
      </c>
      <c r="D1" s="95">
        <v>42339</v>
      </c>
      <c r="E1" s="95">
        <v>42370</v>
      </c>
      <c r="F1" s="95">
        <v>42401</v>
      </c>
      <c r="G1" s="96">
        <v>42430</v>
      </c>
      <c r="H1" s="96">
        <v>42461</v>
      </c>
      <c r="I1" s="96">
        <v>42491</v>
      </c>
      <c r="J1" s="96">
        <v>42522</v>
      </c>
      <c r="K1" s="96">
        <v>42552</v>
      </c>
      <c r="L1" s="96">
        <v>42583</v>
      </c>
      <c r="M1" s="97" t="s">
        <v>32</v>
      </c>
      <c r="N1" s="93" t="s">
        <v>33</v>
      </c>
    </row>
    <row r="2" spans="1:14" ht="15.75" customHeight="1">
      <c r="A2" s="99" t="s">
        <v>34</v>
      </c>
      <c r="B2" s="100" t="s">
        <v>19</v>
      </c>
      <c r="C2" s="101">
        <v>1487</v>
      </c>
      <c r="D2" s="101">
        <v>2076</v>
      </c>
      <c r="E2" s="101">
        <v>1471</v>
      </c>
      <c r="F2" s="101">
        <v>1110</v>
      </c>
      <c r="G2" s="102">
        <v>1240</v>
      </c>
      <c r="H2" s="102">
        <v>1208</v>
      </c>
      <c r="I2" s="102">
        <v>1208</v>
      </c>
      <c r="J2" s="102">
        <v>1399</v>
      </c>
      <c r="K2" s="102">
        <v>1082</v>
      </c>
      <c r="L2" s="102">
        <v>1277</v>
      </c>
      <c r="M2" s="102">
        <f aca="true" t="shared" si="0" ref="M2:M19">+C2+D2</f>
        <v>3563</v>
      </c>
      <c r="N2" s="102">
        <f aca="true" t="shared" si="1" ref="N2:N19">SUM(E2:L2)</f>
        <v>9995</v>
      </c>
    </row>
    <row r="3" spans="1:14" ht="15.75" customHeight="1">
      <c r="A3" s="99" t="s">
        <v>35</v>
      </c>
      <c r="B3" s="103" t="s">
        <v>16</v>
      </c>
      <c r="C3" s="104">
        <v>126</v>
      </c>
      <c r="D3" s="104">
        <v>181</v>
      </c>
      <c r="E3" s="104">
        <v>110</v>
      </c>
      <c r="F3" s="104">
        <v>68</v>
      </c>
      <c r="G3" s="102">
        <v>93</v>
      </c>
      <c r="H3" s="102">
        <v>87</v>
      </c>
      <c r="I3" s="102">
        <v>130</v>
      </c>
      <c r="J3" s="102">
        <v>149</v>
      </c>
      <c r="K3" s="102">
        <v>166</v>
      </c>
      <c r="L3" s="102">
        <v>149</v>
      </c>
      <c r="M3" s="102">
        <f t="shared" si="0"/>
        <v>307</v>
      </c>
      <c r="N3" s="102">
        <f t="shared" si="1"/>
        <v>952</v>
      </c>
    </row>
    <row r="4" spans="1:14" ht="15.75" customHeight="1">
      <c r="A4" s="99" t="s">
        <v>36</v>
      </c>
      <c r="B4" s="105" t="s">
        <v>24</v>
      </c>
      <c r="C4" s="106">
        <v>124</v>
      </c>
      <c r="D4" s="106">
        <v>138</v>
      </c>
      <c r="E4" s="106">
        <v>122</v>
      </c>
      <c r="F4" s="106">
        <v>98</v>
      </c>
      <c r="G4" s="102">
        <v>89</v>
      </c>
      <c r="H4" s="102">
        <v>78</v>
      </c>
      <c r="I4" s="102">
        <v>62</v>
      </c>
      <c r="J4" s="102">
        <v>82</v>
      </c>
      <c r="K4" s="102">
        <v>66</v>
      </c>
      <c r="L4" s="102">
        <v>127</v>
      </c>
      <c r="M4" s="102">
        <f t="shared" si="0"/>
        <v>262</v>
      </c>
      <c r="N4" s="102">
        <f t="shared" si="1"/>
        <v>724</v>
      </c>
    </row>
    <row r="5" spans="1:14" ht="33.75" customHeight="1">
      <c r="A5" s="99" t="s">
        <v>37</v>
      </c>
      <c r="B5" s="105" t="s">
        <v>14</v>
      </c>
      <c r="C5" s="106">
        <v>112</v>
      </c>
      <c r="D5" s="106">
        <v>87</v>
      </c>
      <c r="E5" s="106">
        <v>51</v>
      </c>
      <c r="F5" s="106">
        <v>56</v>
      </c>
      <c r="G5" s="102">
        <v>85</v>
      </c>
      <c r="H5" s="102">
        <v>27</v>
      </c>
      <c r="I5" s="102">
        <v>53</v>
      </c>
      <c r="J5" s="102">
        <v>85</v>
      </c>
      <c r="K5" s="102">
        <v>23</v>
      </c>
      <c r="L5" s="102">
        <v>67</v>
      </c>
      <c r="M5" s="102">
        <f t="shared" si="0"/>
        <v>199</v>
      </c>
      <c r="N5" s="102">
        <f t="shared" si="1"/>
        <v>447</v>
      </c>
    </row>
    <row r="6" spans="1:14" ht="23.25" customHeight="1">
      <c r="A6" s="99" t="s">
        <v>38</v>
      </c>
      <c r="B6" s="105" t="s">
        <v>39</v>
      </c>
      <c r="C6" s="106">
        <v>313</v>
      </c>
      <c r="D6" s="106">
        <v>394</v>
      </c>
      <c r="E6" s="106">
        <v>291</v>
      </c>
      <c r="F6" s="106">
        <v>294</v>
      </c>
      <c r="G6" s="102">
        <v>337</v>
      </c>
      <c r="H6" s="102">
        <v>303</v>
      </c>
      <c r="I6" s="102">
        <v>268</v>
      </c>
      <c r="J6" s="102">
        <v>239</v>
      </c>
      <c r="K6" s="102">
        <v>282</v>
      </c>
      <c r="L6" s="102">
        <v>257</v>
      </c>
      <c r="M6" s="102">
        <f t="shared" si="0"/>
        <v>707</v>
      </c>
      <c r="N6" s="102">
        <f t="shared" si="1"/>
        <v>2271</v>
      </c>
    </row>
    <row r="7" spans="1:14" ht="15.75" customHeight="1">
      <c r="A7" s="99" t="s">
        <v>40</v>
      </c>
      <c r="B7" s="107" t="s">
        <v>41</v>
      </c>
      <c r="C7" s="108">
        <v>188</v>
      </c>
      <c r="D7" s="108">
        <v>232</v>
      </c>
      <c r="E7" s="108">
        <v>199</v>
      </c>
      <c r="F7" s="108">
        <v>180</v>
      </c>
      <c r="G7" s="102">
        <v>130</v>
      </c>
      <c r="H7" s="102">
        <v>178</v>
      </c>
      <c r="I7" s="102">
        <v>119</v>
      </c>
      <c r="J7" s="102">
        <v>121</v>
      </c>
      <c r="K7" s="102">
        <v>119</v>
      </c>
      <c r="L7" s="102">
        <v>165</v>
      </c>
      <c r="M7" s="102">
        <f t="shared" si="0"/>
        <v>420</v>
      </c>
      <c r="N7" s="102">
        <f t="shared" si="1"/>
        <v>1211</v>
      </c>
    </row>
    <row r="8" spans="1:14" ht="23.25" customHeight="1">
      <c r="A8" s="99" t="s">
        <v>42</v>
      </c>
      <c r="B8" s="100" t="s">
        <v>25</v>
      </c>
      <c r="C8" s="101">
        <v>132</v>
      </c>
      <c r="D8" s="101">
        <v>125</v>
      </c>
      <c r="E8" s="101">
        <v>90</v>
      </c>
      <c r="F8" s="101">
        <v>174</v>
      </c>
      <c r="G8" s="102">
        <v>100</v>
      </c>
      <c r="H8" s="102">
        <v>131</v>
      </c>
      <c r="I8" s="102">
        <v>129</v>
      </c>
      <c r="J8" s="102">
        <v>172</v>
      </c>
      <c r="K8" s="102">
        <v>129</v>
      </c>
      <c r="L8" s="102">
        <v>164</v>
      </c>
      <c r="M8" s="102">
        <f t="shared" si="0"/>
        <v>257</v>
      </c>
      <c r="N8" s="102">
        <f t="shared" si="1"/>
        <v>1089</v>
      </c>
    </row>
    <row r="9" spans="1:14" ht="15.75" customHeight="1">
      <c r="A9" s="99" t="s">
        <v>43</v>
      </c>
      <c r="B9" s="100" t="s">
        <v>15</v>
      </c>
      <c r="C9" s="101">
        <v>63</v>
      </c>
      <c r="D9" s="101">
        <v>88</v>
      </c>
      <c r="E9" s="101">
        <v>56</v>
      </c>
      <c r="F9" s="101">
        <v>49</v>
      </c>
      <c r="G9" s="102">
        <v>47</v>
      </c>
      <c r="H9" s="102">
        <v>50</v>
      </c>
      <c r="I9" s="102">
        <v>45</v>
      </c>
      <c r="J9" s="102">
        <v>80</v>
      </c>
      <c r="K9" s="102">
        <v>47</v>
      </c>
      <c r="L9" s="102">
        <v>66</v>
      </c>
      <c r="M9" s="102">
        <f t="shared" si="0"/>
        <v>151</v>
      </c>
      <c r="N9" s="102">
        <f t="shared" si="1"/>
        <v>440</v>
      </c>
    </row>
    <row r="10" spans="1:14" ht="23.25" customHeight="1">
      <c r="A10" s="99" t="s">
        <v>44</v>
      </c>
      <c r="B10" s="100" t="s">
        <v>45</v>
      </c>
      <c r="C10" s="101">
        <v>155</v>
      </c>
      <c r="D10" s="101">
        <v>193</v>
      </c>
      <c r="E10" s="101">
        <v>97</v>
      </c>
      <c r="F10" s="101">
        <v>118</v>
      </c>
      <c r="G10" s="102">
        <v>220</v>
      </c>
      <c r="H10" s="102">
        <v>137</v>
      </c>
      <c r="I10" s="102">
        <v>154</v>
      </c>
      <c r="J10" s="102">
        <v>263</v>
      </c>
      <c r="K10" s="102">
        <v>146</v>
      </c>
      <c r="L10" s="102">
        <v>213</v>
      </c>
      <c r="M10" s="102">
        <f t="shared" si="0"/>
        <v>348</v>
      </c>
      <c r="N10" s="102">
        <f t="shared" si="1"/>
        <v>1348</v>
      </c>
    </row>
    <row r="11" spans="1:14" ht="23.25" customHeight="1">
      <c r="A11" s="99" t="s">
        <v>46</v>
      </c>
      <c r="B11" s="100" t="s">
        <v>13</v>
      </c>
      <c r="C11" s="101">
        <v>191</v>
      </c>
      <c r="D11" s="101">
        <v>316</v>
      </c>
      <c r="E11" s="101">
        <v>182</v>
      </c>
      <c r="F11" s="101">
        <v>160</v>
      </c>
      <c r="G11" s="102">
        <v>251</v>
      </c>
      <c r="H11" s="102">
        <v>231</v>
      </c>
      <c r="I11" s="102">
        <v>169</v>
      </c>
      <c r="J11" s="102">
        <v>154</v>
      </c>
      <c r="K11" s="102">
        <v>158</v>
      </c>
      <c r="L11" s="102">
        <v>180</v>
      </c>
      <c r="M11" s="102">
        <f t="shared" si="0"/>
        <v>507</v>
      </c>
      <c r="N11" s="102">
        <f t="shared" si="1"/>
        <v>1485</v>
      </c>
    </row>
    <row r="12" spans="1:14" ht="15.75" customHeight="1">
      <c r="A12" s="99" t="s">
        <v>47</v>
      </c>
      <c r="B12" s="100" t="s">
        <v>48</v>
      </c>
      <c r="C12" s="101">
        <v>127</v>
      </c>
      <c r="D12" s="101">
        <v>188</v>
      </c>
      <c r="E12" s="101">
        <v>101</v>
      </c>
      <c r="F12" s="101">
        <v>110</v>
      </c>
      <c r="G12" s="102">
        <v>140</v>
      </c>
      <c r="H12" s="102">
        <v>99</v>
      </c>
      <c r="I12" s="102">
        <v>97</v>
      </c>
      <c r="J12" s="102">
        <v>127</v>
      </c>
      <c r="K12" s="102">
        <v>87</v>
      </c>
      <c r="L12" s="102">
        <v>134</v>
      </c>
      <c r="M12" s="102">
        <f t="shared" si="0"/>
        <v>315</v>
      </c>
      <c r="N12" s="102">
        <f t="shared" si="1"/>
        <v>895</v>
      </c>
    </row>
    <row r="13" spans="1:14" ht="33.75" customHeight="1">
      <c r="A13" s="99" t="s">
        <v>49</v>
      </c>
      <c r="B13" s="105" t="s">
        <v>26</v>
      </c>
      <c r="C13" s="106">
        <v>194</v>
      </c>
      <c r="D13" s="106">
        <v>125</v>
      </c>
      <c r="E13" s="106">
        <v>134</v>
      </c>
      <c r="F13" s="106">
        <v>148</v>
      </c>
      <c r="G13" s="109">
        <v>160</v>
      </c>
      <c r="H13" s="109">
        <v>114</v>
      </c>
      <c r="I13" s="109">
        <v>110</v>
      </c>
      <c r="J13" s="109">
        <v>120</v>
      </c>
      <c r="K13" s="109">
        <v>109</v>
      </c>
      <c r="L13" s="109">
        <v>133</v>
      </c>
      <c r="M13" s="102">
        <f t="shared" si="0"/>
        <v>319</v>
      </c>
      <c r="N13" s="102">
        <f t="shared" si="1"/>
        <v>1028</v>
      </c>
    </row>
    <row r="14" spans="1:14" ht="15.75" customHeight="1">
      <c r="A14" s="99" t="s">
        <v>50</v>
      </c>
      <c r="B14" s="103" t="s">
        <v>17</v>
      </c>
      <c r="C14" s="104">
        <v>0</v>
      </c>
      <c r="D14" s="104">
        <v>3</v>
      </c>
      <c r="E14" s="104">
        <v>13</v>
      </c>
      <c r="F14" s="104">
        <v>18</v>
      </c>
      <c r="G14" s="102">
        <v>11</v>
      </c>
      <c r="H14" s="102">
        <v>3</v>
      </c>
      <c r="I14" s="102">
        <v>10</v>
      </c>
      <c r="J14" s="102">
        <v>7</v>
      </c>
      <c r="K14" s="102">
        <v>10</v>
      </c>
      <c r="L14" s="102">
        <v>12</v>
      </c>
      <c r="M14" s="102">
        <f t="shared" si="0"/>
        <v>3</v>
      </c>
      <c r="N14" s="102">
        <f t="shared" si="1"/>
        <v>84</v>
      </c>
    </row>
    <row r="15" spans="1:14" ht="15.75" customHeight="1">
      <c r="A15" s="99" t="s">
        <v>51</v>
      </c>
      <c r="B15" s="103" t="s">
        <v>21</v>
      </c>
      <c r="C15" s="104">
        <v>0</v>
      </c>
      <c r="D15" s="104">
        <v>0</v>
      </c>
      <c r="E15" s="104">
        <v>0</v>
      </c>
      <c r="F15" s="104">
        <v>10</v>
      </c>
      <c r="G15" s="102">
        <v>6</v>
      </c>
      <c r="H15" s="102">
        <v>7</v>
      </c>
      <c r="I15" s="102">
        <v>2</v>
      </c>
      <c r="J15" s="102">
        <v>4</v>
      </c>
      <c r="K15" s="102">
        <v>5</v>
      </c>
      <c r="L15" s="102">
        <v>4</v>
      </c>
      <c r="M15" s="102">
        <f t="shared" si="0"/>
        <v>0</v>
      </c>
      <c r="N15" s="102">
        <f t="shared" si="1"/>
        <v>38</v>
      </c>
    </row>
    <row r="16" spans="1:14" ht="15.75" customHeight="1">
      <c r="A16" s="99" t="s">
        <v>52</v>
      </c>
      <c r="B16" s="103" t="s">
        <v>18</v>
      </c>
      <c r="C16" s="104">
        <v>0</v>
      </c>
      <c r="D16" s="104">
        <v>242</v>
      </c>
      <c r="E16" s="104">
        <v>267</v>
      </c>
      <c r="F16" s="104">
        <v>251</v>
      </c>
      <c r="G16" s="102">
        <v>399</v>
      </c>
      <c r="H16" s="102">
        <v>468</v>
      </c>
      <c r="I16" s="102">
        <v>387</v>
      </c>
      <c r="J16" s="102">
        <v>676</v>
      </c>
      <c r="K16" s="102">
        <v>1016</v>
      </c>
      <c r="L16" s="102">
        <v>1115</v>
      </c>
      <c r="M16" s="102">
        <f t="shared" si="0"/>
        <v>242</v>
      </c>
      <c r="N16" s="102">
        <f t="shared" si="1"/>
        <v>4579</v>
      </c>
    </row>
    <row r="17" spans="1:14" ht="15.75" customHeight="1">
      <c r="A17" s="99" t="s">
        <v>53</v>
      </c>
      <c r="B17" s="110" t="s">
        <v>54</v>
      </c>
      <c r="C17" s="104">
        <v>0</v>
      </c>
      <c r="D17" s="104">
        <v>0</v>
      </c>
      <c r="E17" s="104">
        <v>1</v>
      </c>
      <c r="F17" s="104">
        <v>0</v>
      </c>
      <c r="G17" s="102"/>
      <c r="H17" s="102">
        <v>1</v>
      </c>
      <c r="I17" s="102"/>
      <c r="J17" s="102"/>
      <c r="K17" s="102">
        <v>1</v>
      </c>
      <c r="L17" s="102"/>
      <c r="M17" s="102">
        <f t="shared" si="0"/>
        <v>0</v>
      </c>
      <c r="N17" s="102">
        <f t="shared" si="1"/>
        <v>3</v>
      </c>
    </row>
    <row r="18" spans="1:14" ht="15.75" customHeight="1">
      <c r="A18" s="99" t="s">
        <v>55</v>
      </c>
      <c r="B18" s="103" t="s">
        <v>22</v>
      </c>
      <c r="C18" s="111">
        <v>7</v>
      </c>
      <c r="D18" s="111">
        <v>21</v>
      </c>
      <c r="E18" s="111">
        <v>47</v>
      </c>
      <c r="F18" s="111">
        <v>18</v>
      </c>
      <c r="G18" s="102">
        <v>23</v>
      </c>
      <c r="H18" s="102">
        <v>16</v>
      </c>
      <c r="I18" s="102">
        <v>16</v>
      </c>
      <c r="J18" s="102">
        <v>8</v>
      </c>
      <c r="K18" s="102">
        <v>9</v>
      </c>
      <c r="L18" s="102">
        <v>22</v>
      </c>
      <c r="M18" s="102">
        <f t="shared" si="0"/>
        <v>28</v>
      </c>
      <c r="N18" s="102">
        <f t="shared" si="1"/>
        <v>159</v>
      </c>
    </row>
    <row r="19" spans="1:14" ht="15.75" customHeight="1">
      <c r="A19" s="99"/>
      <c r="B19" s="112" t="s">
        <v>30</v>
      </c>
      <c r="C19" s="113">
        <f>SUM(C2:C18)</f>
        <v>3219</v>
      </c>
      <c r="D19" s="113">
        <f>SUM(D2:D18)</f>
        <v>4409</v>
      </c>
      <c r="E19" s="113">
        <f>SUM(E2:E18)</f>
        <v>3232</v>
      </c>
      <c r="F19" s="113">
        <f>SUM(F2:F18)</f>
        <v>2862</v>
      </c>
      <c r="G19" s="114">
        <f>SUM(G2:G18)</f>
        <v>3331</v>
      </c>
      <c r="H19" s="114">
        <f>SUM(H2:H18)</f>
        <v>3138</v>
      </c>
      <c r="I19" s="114">
        <f>SUM(I2:I18)</f>
        <v>2959</v>
      </c>
      <c r="J19" s="114">
        <f>SUM(J2:J18)</f>
        <v>3686</v>
      </c>
      <c r="K19" s="114">
        <f>SUM(K2:K18)</f>
        <v>3455</v>
      </c>
      <c r="L19" s="114">
        <f>SUM(L2:L18)</f>
        <v>4085</v>
      </c>
      <c r="M19" s="102">
        <f t="shared" si="0"/>
        <v>7628</v>
      </c>
      <c r="N19" s="102">
        <f t="shared" si="1"/>
        <v>26748</v>
      </c>
    </row>
  </sheetData>
  <sheetProtection selectLockedCells="1" selectUnlockedCells="1"/>
  <autoFilter ref="A1:N19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B7">
      <selection activeCell="C1" sqref="C1"/>
    </sheetView>
  </sheetViews>
  <sheetFormatPr defaultColWidth="12.57421875" defaultRowHeight="15.75" customHeight="1"/>
  <cols>
    <col min="1" max="1" width="0" style="0" hidden="1" customWidth="1"/>
    <col min="2" max="2" width="11.57421875" style="91" customWidth="1"/>
    <col min="3" max="16384" width="11.57421875" style="0" customWidth="1"/>
  </cols>
  <sheetData>
    <row r="1" spans="1:14" s="98" customFormat="1" ht="15.75" customHeight="1">
      <c r="A1" s="93" t="s">
        <v>31</v>
      </c>
      <c r="B1" s="94" t="s">
        <v>1</v>
      </c>
      <c r="C1" s="95">
        <v>42309</v>
      </c>
      <c r="D1" s="95">
        <v>42339</v>
      </c>
      <c r="E1" s="95">
        <v>42370</v>
      </c>
      <c r="F1" s="95">
        <v>42401</v>
      </c>
      <c r="G1" s="96">
        <v>42430</v>
      </c>
      <c r="H1" s="96">
        <v>42461</v>
      </c>
      <c r="I1" s="96">
        <v>42491</v>
      </c>
      <c r="J1" s="96">
        <v>42522</v>
      </c>
      <c r="K1" s="96">
        <v>42552</v>
      </c>
      <c r="L1" s="96">
        <v>42583</v>
      </c>
      <c r="M1" s="97" t="s">
        <v>32</v>
      </c>
      <c r="N1" s="93" t="s">
        <v>33</v>
      </c>
    </row>
    <row r="2" spans="1:14" ht="15.75" customHeight="1">
      <c r="A2" s="114" t="s">
        <v>34</v>
      </c>
      <c r="B2" s="115" t="s">
        <v>19</v>
      </c>
      <c r="C2" s="116">
        <v>302</v>
      </c>
      <c r="D2" s="116">
        <v>660</v>
      </c>
      <c r="E2" s="116">
        <v>719</v>
      </c>
      <c r="F2" s="116">
        <v>771</v>
      </c>
      <c r="G2" s="102">
        <v>1016</v>
      </c>
      <c r="H2" s="102">
        <v>781</v>
      </c>
      <c r="I2" s="102">
        <v>494</v>
      </c>
      <c r="J2" s="102">
        <v>500</v>
      </c>
      <c r="K2" s="102">
        <v>473</v>
      </c>
      <c r="L2" s="102">
        <v>428</v>
      </c>
      <c r="M2" s="102">
        <f aca="true" t="shared" si="0" ref="M2:M19">+C2+D2</f>
        <v>962</v>
      </c>
      <c r="N2" s="102">
        <f aca="true" t="shared" si="1" ref="N2:N19">SUM(E2:L2)</f>
        <v>5182</v>
      </c>
    </row>
    <row r="3" spans="1:14" ht="15.75" customHeight="1">
      <c r="A3" s="114" t="s">
        <v>35</v>
      </c>
      <c r="B3" s="117" t="s">
        <v>16</v>
      </c>
      <c r="C3" s="116">
        <v>26</v>
      </c>
      <c r="D3" s="116">
        <v>31</v>
      </c>
      <c r="E3" s="116">
        <v>27</v>
      </c>
      <c r="F3" s="116">
        <v>36</v>
      </c>
      <c r="G3" s="102">
        <v>94</v>
      </c>
      <c r="H3" s="102">
        <v>53</v>
      </c>
      <c r="I3" s="102">
        <v>37</v>
      </c>
      <c r="J3" s="102">
        <v>54</v>
      </c>
      <c r="K3" s="102">
        <v>33</v>
      </c>
      <c r="L3" s="102">
        <v>23</v>
      </c>
      <c r="M3" s="102">
        <f t="shared" si="0"/>
        <v>57</v>
      </c>
      <c r="N3" s="102">
        <f t="shared" si="1"/>
        <v>357</v>
      </c>
    </row>
    <row r="4" spans="1:14" ht="15.75" customHeight="1">
      <c r="A4" s="114" t="s">
        <v>36</v>
      </c>
      <c r="B4" s="118" t="s">
        <v>24</v>
      </c>
      <c r="C4" s="116">
        <v>35</v>
      </c>
      <c r="D4" s="116">
        <v>77</v>
      </c>
      <c r="E4" s="116">
        <v>73</v>
      </c>
      <c r="F4" s="116">
        <v>91</v>
      </c>
      <c r="G4" s="102">
        <v>80</v>
      </c>
      <c r="H4" s="102">
        <v>55</v>
      </c>
      <c r="I4" s="102">
        <v>53</v>
      </c>
      <c r="J4" s="102">
        <v>96</v>
      </c>
      <c r="K4" s="102">
        <v>74</v>
      </c>
      <c r="L4" s="102">
        <v>69</v>
      </c>
      <c r="M4" s="102">
        <f t="shared" si="0"/>
        <v>112</v>
      </c>
      <c r="N4" s="102">
        <f t="shared" si="1"/>
        <v>591</v>
      </c>
    </row>
    <row r="5" spans="1:14" ht="33.75" customHeight="1">
      <c r="A5" s="114" t="s">
        <v>37</v>
      </c>
      <c r="B5" s="118" t="s">
        <v>14</v>
      </c>
      <c r="C5" s="116">
        <v>37</v>
      </c>
      <c r="D5" s="116">
        <v>41</v>
      </c>
      <c r="E5" s="116">
        <v>28</v>
      </c>
      <c r="F5" s="116">
        <v>29</v>
      </c>
      <c r="G5" s="102">
        <v>32</v>
      </c>
      <c r="H5" s="102">
        <v>27</v>
      </c>
      <c r="I5" s="102">
        <v>24</v>
      </c>
      <c r="J5" s="102">
        <v>23</v>
      </c>
      <c r="K5" s="102">
        <v>22</v>
      </c>
      <c r="L5" s="102">
        <v>41</v>
      </c>
      <c r="M5" s="102">
        <f t="shared" si="0"/>
        <v>78</v>
      </c>
      <c r="N5" s="102">
        <f t="shared" si="1"/>
        <v>226</v>
      </c>
    </row>
    <row r="6" spans="1:14" ht="23.25" customHeight="1">
      <c r="A6" s="114" t="s">
        <v>38</v>
      </c>
      <c r="B6" s="118" t="s">
        <v>39</v>
      </c>
      <c r="C6" s="116">
        <v>56</v>
      </c>
      <c r="D6" s="116">
        <v>68</v>
      </c>
      <c r="E6" s="116">
        <v>49</v>
      </c>
      <c r="F6" s="116">
        <v>66</v>
      </c>
      <c r="G6" s="102">
        <v>92</v>
      </c>
      <c r="H6" s="102">
        <v>53</v>
      </c>
      <c r="I6" s="102">
        <v>42</v>
      </c>
      <c r="J6" s="102">
        <v>49</v>
      </c>
      <c r="K6" s="102">
        <v>39</v>
      </c>
      <c r="L6" s="102">
        <v>15</v>
      </c>
      <c r="M6" s="102">
        <f t="shared" si="0"/>
        <v>124</v>
      </c>
      <c r="N6" s="102">
        <f t="shared" si="1"/>
        <v>405</v>
      </c>
    </row>
    <row r="7" spans="1:14" ht="15.75" customHeight="1">
      <c r="A7" s="114" t="s">
        <v>40</v>
      </c>
      <c r="B7" s="119" t="s">
        <v>41</v>
      </c>
      <c r="C7" s="116">
        <v>138</v>
      </c>
      <c r="D7" s="116">
        <v>181</v>
      </c>
      <c r="E7" s="116">
        <v>166</v>
      </c>
      <c r="F7" s="116">
        <v>155</v>
      </c>
      <c r="G7" s="102">
        <v>171</v>
      </c>
      <c r="H7" s="102">
        <v>137</v>
      </c>
      <c r="I7" s="102">
        <v>161</v>
      </c>
      <c r="J7" s="102">
        <v>182</v>
      </c>
      <c r="K7" s="102">
        <v>158</v>
      </c>
      <c r="L7" s="102">
        <v>141</v>
      </c>
      <c r="M7" s="102">
        <f t="shared" si="0"/>
        <v>319</v>
      </c>
      <c r="N7" s="102">
        <f t="shared" si="1"/>
        <v>1271</v>
      </c>
    </row>
    <row r="8" spans="1:14" ht="23.25" customHeight="1">
      <c r="A8" s="114" t="s">
        <v>42</v>
      </c>
      <c r="B8" s="115" t="s">
        <v>25</v>
      </c>
      <c r="C8" s="116">
        <v>92</v>
      </c>
      <c r="D8" s="116">
        <v>97</v>
      </c>
      <c r="E8" s="116">
        <v>82</v>
      </c>
      <c r="F8" s="116">
        <v>78</v>
      </c>
      <c r="G8" s="102">
        <v>91</v>
      </c>
      <c r="H8" s="102">
        <v>41</v>
      </c>
      <c r="I8" s="102">
        <v>39</v>
      </c>
      <c r="J8" s="102">
        <v>35</v>
      </c>
      <c r="K8" s="102">
        <v>50</v>
      </c>
      <c r="L8" s="102">
        <v>42</v>
      </c>
      <c r="M8" s="102">
        <f t="shared" si="0"/>
        <v>189</v>
      </c>
      <c r="N8" s="102">
        <f t="shared" si="1"/>
        <v>458</v>
      </c>
    </row>
    <row r="9" spans="1:14" ht="15.75" customHeight="1">
      <c r="A9" s="114" t="s">
        <v>43</v>
      </c>
      <c r="B9" s="115" t="s">
        <v>15</v>
      </c>
      <c r="C9" s="116">
        <v>24</v>
      </c>
      <c r="D9" s="116">
        <v>27</v>
      </c>
      <c r="E9" s="116">
        <v>25</v>
      </c>
      <c r="F9" s="116">
        <v>28</v>
      </c>
      <c r="G9" s="102">
        <v>34</v>
      </c>
      <c r="H9" s="102">
        <v>27</v>
      </c>
      <c r="I9" s="102">
        <v>23</v>
      </c>
      <c r="J9" s="102">
        <v>23</v>
      </c>
      <c r="K9" s="102">
        <v>38</v>
      </c>
      <c r="L9" s="102">
        <v>42</v>
      </c>
      <c r="M9" s="102">
        <f t="shared" si="0"/>
        <v>51</v>
      </c>
      <c r="N9" s="102">
        <f t="shared" si="1"/>
        <v>240</v>
      </c>
    </row>
    <row r="10" spans="1:14" ht="23.25" customHeight="1">
      <c r="A10" s="114" t="s">
        <v>44</v>
      </c>
      <c r="B10" s="115" t="s">
        <v>45</v>
      </c>
      <c r="C10" s="116">
        <v>34</v>
      </c>
      <c r="D10" s="116">
        <v>40</v>
      </c>
      <c r="E10" s="116">
        <v>44</v>
      </c>
      <c r="F10" s="116">
        <v>27</v>
      </c>
      <c r="G10" s="102">
        <v>29</v>
      </c>
      <c r="H10" s="102">
        <v>53</v>
      </c>
      <c r="I10" s="102">
        <v>52</v>
      </c>
      <c r="J10" s="102">
        <v>61</v>
      </c>
      <c r="K10" s="102">
        <v>56</v>
      </c>
      <c r="L10" s="102">
        <v>65</v>
      </c>
      <c r="M10" s="102">
        <f t="shared" si="0"/>
        <v>74</v>
      </c>
      <c r="N10" s="102">
        <f t="shared" si="1"/>
        <v>387</v>
      </c>
    </row>
    <row r="11" spans="1:14" ht="23.25" customHeight="1">
      <c r="A11" s="114" t="s">
        <v>46</v>
      </c>
      <c r="B11" s="115" t="s">
        <v>13</v>
      </c>
      <c r="C11" s="116">
        <v>160</v>
      </c>
      <c r="D11" s="116">
        <v>175</v>
      </c>
      <c r="E11" s="116">
        <v>154</v>
      </c>
      <c r="F11" s="116">
        <v>160</v>
      </c>
      <c r="G11" s="102">
        <v>215</v>
      </c>
      <c r="H11" s="102">
        <v>233</v>
      </c>
      <c r="I11" s="102">
        <v>200</v>
      </c>
      <c r="J11" s="102">
        <v>210</v>
      </c>
      <c r="K11" s="102">
        <v>191</v>
      </c>
      <c r="L11" s="102">
        <v>206</v>
      </c>
      <c r="M11" s="102">
        <f t="shared" si="0"/>
        <v>335</v>
      </c>
      <c r="N11" s="102">
        <f t="shared" si="1"/>
        <v>1569</v>
      </c>
    </row>
    <row r="12" spans="1:14" ht="15.75" customHeight="1">
      <c r="A12" s="114" t="s">
        <v>47</v>
      </c>
      <c r="B12" s="115" t="s">
        <v>48</v>
      </c>
      <c r="C12" s="116">
        <v>45</v>
      </c>
      <c r="D12" s="116">
        <v>56</v>
      </c>
      <c r="E12" s="116">
        <v>38</v>
      </c>
      <c r="F12" s="116">
        <v>32</v>
      </c>
      <c r="G12" s="102">
        <v>42</v>
      </c>
      <c r="H12" s="102">
        <v>48</v>
      </c>
      <c r="I12" s="102">
        <v>34</v>
      </c>
      <c r="J12" s="102">
        <v>82</v>
      </c>
      <c r="K12" s="102">
        <v>70</v>
      </c>
      <c r="L12" s="102">
        <v>99</v>
      </c>
      <c r="M12" s="102">
        <f t="shared" si="0"/>
        <v>101</v>
      </c>
      <c r="N12" s="102">
        <f t="shared" si="1"/>
        <v>445</v>
      </c>
    </row>
    <row r="13" spans="1:14" ht="33.75" customHeight="1">
      <c r="A13" s="114" t="s">
        <v>49</v>
      </c>
      <c r="B13" s="118" t="s">
        <v>26</v>
      </c>
      <c r="C13" s="116">
        <v>51</v>
      </c>
      <c r="D13" s="116">
        <v>46</v>
      </c>
      <c r="E13" s="116">
        <v>40</v>
      </c>
      <c r="F13" s="116">
        <v>62</v>
      </c>
      <c r="G13" s="102">
        <v>89</v>
      </c>
      <c r="H13" s="102">
        <v>98</v>
      </c>
      <c r="I13" s="102">
        <v>79</v>
      </c>
      <c r="J13" s="102">
        <v>79</v>
      </c>
      <c r="K13" s="102">
        <v>66</v>
      </c>
      <c r="L13" s="102">
        <v>97</v>
      </c>
      <c r="M13" s="102">
        <f t="shared" si="0"/>
        <v>97</v>
      </c>
      <c r="N13" s="102">
        <f t="shared" si="1"/>
        <v>610</v>
      </c>
    </row>
    <row r="14" spans="1:14" ht="15.75" customHeight="1">
      <c r="A14" s="114" t="s">
        <v>50</v>
      </c>
      <c r="B14" s="117" t="s">
        <v>17</v>
      </c>
      <c r="C14" s="116">
        <v>0</v>
      </c>
      <c r="D14" s="116">
        <v>3</v>
      </c>
      <c r="E14" s="116">
        <v>17</v>
      </c>
      <c r="F14" s="116">
        <v>14</v>
      </c>
      <c r="G14" s="102">
        <v>18</v>
      </c>
      <c r="H14" s="102">
        <v>25</v>
      </c>
      <c r="I14" s="102">
        <v>21</v>
      </c>
      <c r="J14" s="102">
        <v>13</v>
      </c>
      <c r="K14" s="102">
        <v>15</v>
      </c>
      <c r="L14" s="102">
        <v>11</v>
      </c>
      <c r="M14" s="102">
        <f t="shared" si="0"/>
        <v>3</v>
      </c>
      <c r="N14" s="102">
        <f t="shared" si="1"/>
        <v>134</v>
      </c>
    </row>
    <row r="15" spans="1:14" ht="15.75" customHeight="1">
      <c r="A15" s="114" t="s">
        <v>51</v>
      </c>
      <c r="B15" s="117" t="s">
        <v>21</v>
      </c>
      <c r="C15" s="116"/>
      <c r="D15" s="116"/>
      <c r="E15" s="116"/>
      <c r="F15" s="116"/>
      <c r="G15" s="102">
        <v>12</v>
      </c>
      <c r="H15" s="102">
        <v>7</v>
      </c>
      <c r="I15" s="102">
        <v>1</v>
      </c>
      <c r="J15" s="102"/>
      <c r="K15" s="102"/>
      <c r="L15" s="102"/>
      <c r="M15" s="102">
        <f t="shared" si="0"/>
        <v>0</v>
      </c>
      <c r="N15" s="102">
        <f t="shared" si="1"/>
        <v>20</v>
      </c>
    </row>
    <row r="16" spans="1:14" ht="15.75" customHeight="1">
      <c r="A16" s="114" t="s">
        <v>52</v>
      </c>
      <c r="B16" s="117" t="s">
        <v>18</v>
      </c>
      <c r="C16" s="116">
        <v>0</v>
      </c>
      <c r="D16" s="116">
        <v>9</v>
      </c>
      <c r="E16" s="116">
        <v>10</v>
      </c>
      <c r="F16" s="116">
        <v>8</v>
      </c>
      <c r="G16" s="102">
        <v>26</v>
      </c>
      <c r="H16" s="102">
        <v>20</v>
      </c>
      <c r="I16" s="102">
        <v>25</v>
      </c>
      <c r="J16" s="102">
        <v>42</v>
      </c>
      <c r="K16" s="102">
        <v>33</v>
      </c>
      <c r="L16" s="102">
        <v>17</v>
      </c>
      <c r="M16" s="102">
        <f t="shared" si="0"/>
        <v>9</v>
      </c>
      <c r="N16" s="102">
        <f t="shared" si="1"/>
        <v>181</v>
      </c>
    </row>
    <row r="17" spans="1:14" ht="15.75" customHeight="1">
      <c r="A17" s="114" t="s">
        <v>53</v>
      </c>
      <c r="B17" s="117" t="s">
        <v>56</v>
      </c>
      <c r="C17" s="116"/>
      <c r="D17" s="116"/>
      <c r="E17" s="116"/>
      <c r="F17" s="116"/>
      <c r="G17" s="102"/>
      <c r="H17" s="102"/>
      <c r="I17" s="102"/>
      <c r="J17" s="102"/>
      <c r="K17" s="102"/>
      <c r="L17" s="102"/>
      <c r="M17" s="102">
        <f t="shared" si="0"/>
        <v>0</v>
      </c>
      <c r="N17" s="102">
        <f t="shared" si="1"/>
        <v>0</v>
      </c>
    </row>
    <row r="18" spans="1:14" ht="15.75" customHeight="1">
      <c r="A18" s="114" t="s">
        <v>55</v>
      </c>
      <c r="B18" s="117" t="s">
        <v>22</v>
      </c>
      <c r="C18" s="116">
        <v>13</v>
      </c>
      <c r="D18" s="116">
        <v>29</v>
      </c>
      <c r="E18" s="116">
        <v>12</v>
      </c>
      <c r="F18" s="116">
        <v>22</v>
      </c>
      <c r="G18" s="102">
        <v>16</v>
      </c>
      <c r="H18" s="102">
        <v>13</v>
      </c>
      <c r="I18" s="102">
        <v>10</v>
      </c>
      <c r="J18" s="102">
        <v>13</v>
      </c>
      <c r="K18" s="102">
        <v>8</v>
      </c>
      <c r="L18" s="102">
        <v>16</v>
      </c>
      <c r="M18" s="102">
        <f t="shared" si="0"/>
        <v>42</v>
      </c>
      <c r="N18" s="102">
        <f t="shared" si="1"/>
        <v>110</v>
      </c>
    </row>
    <row r="19" spans="1:14" ht="15.75" customHeight="1">
      <c r="A19" s="120"/>
      <c r="B19" s="121" t="s">
        <v>9</v>
      </c>
      <c r="C19" s="122">
        <f>SUM(C2:C18)</f>
        <v>1013</v>
      </c>
      <c r="D19" s="122">
        <f>SUM(D2:D18)</f>
        <v>1540</v>
      </c>
      <c r="E19" s="122">
        <f>SUM(E2:E18)</f>
        <v>1484</v>
      </c>
      <c r="F19" s="122">
        <f>SUM(F2:F18)</f>
        <v>1579</v>
      </c>
      <c r="G19" s="123">
        <f>SUM(G2:G18)</f>
        <v>2057</v>
      </c>
      <c r="H19" s="123">
        <f>SUM(H2:H18)</f>
        <v>1671</v>
      </c>
      <c r="I19" s="123">
        <f>SUM(I2:I18)</f>
        <v>1295</v>
      </c>
      <c r="J19" s="123">
        <f>SUM(J2:J18)</f>
        <v>1462</v>
      </c>
      <c r="K19" s="123">
        <f>SUM(K2:K18)</f>
        <v>1326</v>
      </c>
      <c r="L19" s="123">
        <f>SUM(L2:L18)</f>
        <v>1312</v>
      </c>
      <c r="M19" s="123">
        <f t="shared" si="0"/>
        <v>2553</v>
      </c>
      <c r="N19" s="123">
        <f t="shared" si="1"/>
        <v>12186</v>
      </c>
    </row>
  </sheetData>
  <sheetProtection selectLockedCells="1" selectUnlockedCells="1"/>
  <autoFilter ref="A1:N19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C1" sqref="C1"/>
    </sheetView>
  </sheetViews>
  <sheetFormatPr defaultColWidth="12.57421875" defaultRowHeight="15.75" customHeight="1"/>
  <cols>
    <col min="1" max="1" width="0" style="124" hidden="1" customWidth="1"/>
    <col min="2" max="16384" width="11.57421875" style="0" customWidth="1"/>
  </cols>
  <sheetData>
    <row r="1" spans="1:14" s="98" customFormat="1" ht="15.75" customHeight="1">
      <c r="A1" s="93" t="s">
        <v>31</v>
      </c>
      <c r="B1" s="125" t="s">
        <v>1</v>
      </c>
      <c r="C1" s="95">
        <v>42309</v>
      </c>
      <c r="D1" s="95">
        <v>42339</v>
      </c>
      <c r="E1" s="95">
        <v>42370</v>
      </c>
      <c r="F1" s="95">
        <v>42401</v>
      </c>
      <c r="G1" s="96">
        <v>42430</v>
      </c>
      <c r="H1" s="96">
        <v>42461</v>
      </c>
      <c r="I1" s="96">
        <v>42491</v>
      </c>
      <c r="J1" s="96">
        <v>42522</v>
      </c>
      <c r="K1" s="96">
        <v>42552</v>
      </c>
      <c r="L1" s="96">
        <v>42583</v>
      </c>
      <c r="M1" s="97" t="s">
        <v>32</v>
      </c>
      <c r="N1" s="93" t="s">
        <v>33</v>
      </c>
    </row>
    <row r="2" spans="1:14" ht="15.75" customHeight="1">
      <c r="A2" s="109" t="s">
        <v>34</v>
      </c>
      <c r="B2" s="126" t="s">
        <v>19</v>
      </c>
      <c r="C2" s="116">
        <v>139</v>
      </c>
      <c r="D2" s="116">
        <v>181</v>
      </c>
      <c r="E2" s="116">
        <v>180</v>
      </c>
      <c r="F2" s="116">
        <v>168</v>
      </c>
      <c r="G2" s="102">
        <v>177</v>
      </c>
      <c r="H2" s="102">
        <v>221</v>
      </c>
      <c r="I2" s="102">
        <v>408</v>
      </c>
      <c r="J2" s="102">
        <v>781</v>
      </c>
      <c r="K2" s="102">
        <v>821</v>
      </c>
      <c r="L2" s="102">
        <v>1065</v>
      </c>
      <c r="M2" s="102">
        <f aca="true" t="shared" si="0" ref="M2:M19">+C2+D2</f>
        <v>320</v>
      </c>
      <c r="N2" s="102">
        <f aca="true" t="shared" si="1" ref="N2:N19">SUM(E2:L2)</f>
        <v>3821</v>
      </c>
    </row>
    <row r="3" spans="1:14" ht="15.75" customHeight="1">
      <c r="A3" s="109" t="s">
        <v>35</v>
      </c>
      <c r="B3" s="127" t="s">
        <v>16</v>
      </c>
      <c r="C3" s="116">
        <v>23</v>
      </c>
      <c r="D3" s="116">
        <v>11</v>
      </c>
      <c r="E3" s="116">
        <v>14</v>
      </c>
      <c r="F3" s="116">
        <v>21</v>
      </c>
      <c r="G3" s="102">
        <v>32</v>
      </c>
      <c r="H3" s="102">
        <v>35</v>
      </c>
      <c r="I3" s="102">
        <v>61</v>
      </c>
      <c r="J3" s="102">
        <v>86</v>
      </c>
      <c r="K3" s="102">
        <v>71</v>
      </c>
      <c r="L3" s="102">
        <v>80</v>
      </c>
      <c r="M3" s="102">
        <f t="shared" si="0"/>
        <v>34</v>
      </c>
      <c r="N3" s="102">
        <f t="shared" si="1"/>
        <v>400</v>
      </c>
    </row>
    <row r="4" spans="1:14" ht="15.75" customHeight="1">
      <c r="A4" s="109" t="s">
        <v>36</v>
      </c>
      <c r="B4" s="128" t="s">
        <v>24</v>
      </c>
      <c r="C4" s="116">
        <v>32</v>
      </c>
      <c r="D4" s="116">
        <v>32</v>
      </c>
      <c r="E4" s="116">
        <v>34</v>
      </c>
      <c r="F4" s="116">
        <v>22</v>
      </c>
      <c r="G4" s="102">
        <v>18</v>
      </c>
      <c r="H4" s="102">
        <v>30</v>
      </c>
      <c r="I4" s="102">
        <v>18</v>
      </c>
      <c r="J4" s="102">
        <v>37</v>
      </c>
      <c r="K4" s="102">
        <v>33</v>
      </c>
      <c r="L4" s="102">
        <v>32</v>
      </c>
      <c r="M4" s="102">
        <f t="shared" si="0"/>
        <v>64</v>
      </c>
      <c r="N4" s="102">
        <f t="shared" si="1"/>
        <v>224</v>
      </c>
    </row>
    <row r="5" spans="1:14" ht="33.75" customHeight="1">
      <c r="A5" s="109" t="s">
        <v>37</v>
      </c>
      <c r="B5" s="128" t="s">
        <v>14</v>
      </c>
      <c r="C5" s="116">
        <v>38</v>
      </c>
      <c r="D5" s="116">
        <v>41</v>
      </c>
      <c r="E5" s="116">
        <v>34</v>
      </c>
      <c r="F5" s="116">
        <v>43</v>
      </c>
      <c r="G5" s="102">
        <v>45</v>
      </c>
      <c r="H5" s="102">
        <v>37</v>
      </c>
      <c r="I5" s="102">
        <v>38</v>
      </c>
      <c r="J5" s="102">
        <v>48</v>
      </c>
      <c r="K5" s="102">
        <v>55</v>
      </c>
      <c r="L5" s="102">
        <v>67</v>
      </c>
      <c r="M5" s="102">
        <f t="shared" si="0"/>
        <v>79</v>
      </c>
      <c r="N5" s="102">
        <f t="shared" si="1"/>
        <v>367</v>
      </c>
    </row>
    <row r="6" spans="1:14" ht="23.25" customHeight="1">
      <c r="A6" s="109" t="s">
        <v>38</v>
      </c>
      <c r="B6" s="128" t="s">
        <v>39</v>
      </c>
      <c r="C6" s="116">
        <v>81</v>
      </c>
      <c r="D6" s="116">
        <v>108</v>
      </c>
      <c r="E6" s="116">
        <v>96</v>
      </c>
      <c r="F6" s="116">
        <v>117</v>
      </c>
      <c r="G6" s="102">
        <v>166</v>
      </c>
      <c r="H6" s="102">
        <v>207</v>
      </c>
      <c r="I6" s="102">
        <v>230</v>
      </c>
      <c r="J6" s="102">
        <v>359</v>
      </c>
      <c r="K6" s="102">
        <v>364</v>
      </c>
      <c r="L6" s="102">
        <v>442</v>
      </c>
      <c r="M6" s="102">
        <f t="shared" si="0"/>
        <v>189</v>
      </c>
      <c r="N6" s="102">
        <f t="shared" si="1"/>
        <v>1981</v>
      </c>
    </row>
    <row r="7" spans="1:14" ht="15.75" customHeight="1">
      <c r="A7" s="109" t="s">
        <v>40</v>
      </c>
      <c r="B7" s="129" t="s">
        <v>41</v>
      </c>
      <c r="C7" s="116">
        <v>68</v>
      </c>
      <c r="D7" s="116">
        <v>92</v>
      </c>
      <c r="E7" s="116">
        <v>96</v>
      </c>
      <c r="F7" s="116">
        <v>92</v>
      </c>
      <c r="G7" s="102">
        <v>117</v>
      </c>
      <c r="H7" s="102">
        <v>94</v>
      </c>
      <c r="I7" s="102">
        <v>139</v>
      </c>
      <c r="J7" s="102">
        <v>170</v>
      </c>
      <c r="K7" s="102">
        <v>129</v>
      </c>
      <c r="L7" s="102">
        <v>201</v>
      </c>
      <c r="M7" s="102">
        <f t="shared" si="0"/>
        <v>160</v>
      </c>
      <c r="N7" s="102">
        <f t="shared" si="1"/>
        <v>1038</v>
      </c>
    </row>
    <row r="8" spans="1:14" ht="23.25" customHeight="1">
      <c r="A8" s="109" t="s">
        <v>42</v>
      </c>
      <c r="B8" s="126" t="s">
        <v>25</v>
      </c>
      <c r="C8" s="116">
        <v>18</v>
      </c>
      <c r="D8" s="116">
        <v>15</v>
      </c>
      <c r="E8" s="116">
        <v>10</v>
      </c>
      <c r="F8" s="116">
        <v>16</v>
      </c>
      <c r="G8" s="102">
        <v>6</v>
      </c>
      <c r="H8" s="102">
        <v>9</v>
      </c>
      <c r="I8" s="102">
        <v>10</v>
      </c>
      <c r="J8" s="102">
        <v>11</v>
      </c>
      <c r="K8" s="102">
        <v>22</v>
      </c>
      <c r="L8" s="102">
        <v>14</v>
      </c>
      <c r="M8" s="102">
        <f t="shared" si="0"/>
        <v>33</v>
      </c>
      <c r="N8" s="102">
        <f t="shared" si="1"/>
        <v>98</v>
      </c>
    </row>
    <row r="9" spans="1:14" ht="15.75" customHeight="1">
      <c r="A9" s="109" t="s">
        <v>43</v>
      </c>
      <c r="B9" s="126" t="s">
        <v>15</v>
      </c>
      <c r="C9" s="116">
        <v>16</v>
      </c>
      <c r="D9" s="116">
        <v>19</v>
      </c>
      <c r="E9" s="116">
        <v>17</v>
      </c>
      <c r="F9" s="116">
        <v>20</v>
      </c>
      <c r="G9" s="102">
        <v>35</v>
      </c>
      <c r="H9" s="102">
        <v>15</v>
      </c>
      <c r="I9" s="102">
        <v>39</v>
      </c>
      <c r="J9" s="102">
        <v>34</v>
      </c>
      <c r="K9" s="102">
        <v>35</v>
      </c>
      <c r="L9" s="102">
        <v>42</v>
      </c>
      <c r="M9" s="102">
        <f t="shared" si="0"/>
        <v>35</v>
      </c>
      <c r="N9" s="102">
        <f t="shared" si="1"/>
        <v>237</v>
      </c>
    </row>
    <row r="10" spans="1:14" ht="23.25" customHeight="1">
      <c r="A10" s="109" t="s">
        <v>44</v>
      </c>
      <c r="B10" s="126" t="s">
        <v>45</v>
      </c>
      <c r="C10" s="116">
        <v>36</v>
      </c>
      <c r="D10" s="116">
        <v>35</v>
      </c>
      <c r="E10" s="116">
        <v>19</v>
      </c>
      <c r="F10" s="116">
        <v>36</v>
      </c>
      <c r="G10" s="102">
        <v>49</v>
      </c>
      <c r="H10" s="102">
        <v>47</v>
      </c>
      <c r="I10" s="102">
        <v>46</v>
      </c>
      <c r="J10" s="102">
        <v>66</v>
      </c>
      <c r="K10" s="102">
        <v>52</v>
      </c>
      <c r="L10" s="102">
        <v>51</v>
      </c>
      <c r="M10" s="102">
        <f t="shared" si="0"/>
        <v>71</v>
      </c>
      <c r="N10" s="102">
        <f t="shared" si="1"/>
        <v>366</v>
      </c>
    </row>
    <row r="11" spans="1:14" ht="23.25" customHeight="1">
      <c r="A11" s="109" t="s">
        <v>46</v>
      </c>
      <c r="B11" s="126" t="s">
        <v>13</v>
      </c>
      <c r="C11" s="116">
        <v>114</v>
      </c>
      <c r="D11" s="116">
        <v>128</v>
      </c>
      <c r="E11" s="116">
        <v>116</v>
      </c>
      <c r="F11" s="116">
        <v>99</v>
      </c>
      <c r="G11" s="102">
        <v>182</v>
      </c>
      <c r="H11" s="102">
        <v>153</v>
      </c>
      <c r="I11" s="102">
        <v>161</v>
      </c>
      <c r="J11" s="102">
        <v>214</v>
      </c>
      <c r="K11" s="102">
        <v>190</v>
      </c>
      <c r="L11" s="102">
        <v>216</v>
      </c>
      <c r="M11" s="102">
        <f t="shared" si="0"/>
        <v>242</v>
      </c>
      <c r="N11" s="102">
        <f t="shared" si="1"/>
        <v>1331</v>
      </c>
    </row>
    <row r="12" spans="1:14" ht="15.75" customHeight="1">
      <c r="A12" s="109" t="s">
        <v>47</v>
      </c>
      <c r="B12" s="126" t="s">
        <v>48</v>
      </c>
      <c r="C12" s="116">
        <v>25</v>
      </c>
      <c r="D12" s="116">
        <v>46</v>
      </c>
      <c r="E12" s="116">
        <v>37</v>
      </c>
      <c r="F12" s="116">
        <v>39</v>
      </c>
      <c r="G12" s="102">
        <v>19</v>
      </c>
      <c r="H12" s="102">
        <v>36</v>
      </c>
      <c r="I12" s="102">
        <v>42</v>
      </c>
      <c r="J12" s="102">
        <v>36</v>
      </c>
      <c r="K12" s="102">
        <v>54</v>
      </c>
      <c r="L12" s="102">
        <v>63</v>
      </c>
      <c r="M12" s="102">
        <f t="shared" si="0"/>
        <v>71</v>
      </c>
      <c r="N12" s="102">
        <f t="shared" si="1"/>
        <v>326</v>
      </c>
    </row>
    <row r="13" spans="1:14" ht="33.75" customHeight="1">
      <c r="A13" s="109" t="s">
        <v>49</v>
      </c>
      <c r="B13" s="128" t="s">
        <v>26</v>
      </c>
      <c r="C13" s="116">
        <v>27</v>
      </c>
      <c r="D13" s="116">
        <v>28</v>
      </c>
      <c r="E13" s="116">
        <v>27</v>
      </c>
      <c r="F13" s="116">
        <v>44</v>
      </c>
      <c r="G13" s="102">
        <v>55</v>
      </c>
      <c r="H13" s="102">
        <v>65</v>
      </c>
      <c r="I13" s="102">
        <v>67</v>
      </c>
      <c r="J13" s="102">
        <v>99</v>
      </c>
      <c r="K13" s="102">
        <v>101</v>
      </c>
      <c r="L13" s="102">
        <v>105</v>
      </c>
      <c r="M13" s="102">
        <f t="shared" si="0"/>
        <v>55</v>
      </c>
      <c r="N13" s="102">
        <f t="shared" si="1"/>
        <v>563</v>
      </c>
    </row>
    <row r="14" spans="1:14" ht="23.25" customHeight="1" hidden="1">
      <c r="A14" s="109" t="s">
        <v>50</v>
      </c>
      <c r="B14" s="105" t="s">
        <v>17</v>
      </c>
      <c r="C14" s="116"/>
      <c r="D14" s="116"/>
      <c r="E14" s="116"/>
      <c r="F14" s="116"/>
      <c r="G14" s="102"/>
      <c r="H14" s="102"/>
      <c r="I14" s="102"/>
      <c r="J14" s="102"/>
      <c r="K14" s="102"/>
      <c r="L14" s="102"/>
      <c r="M14" s="102">
        <f t="shared" si="0"/>
        <v>0</v>
      </c>
      <c r="N14" s="102">
        <f t="shared" si="1"/>
        <v>0</v>
      </c>
    </row>
    <row r="15" spans="1:14" ht="15.75" customHeight="1" hidden="1">
      <c r="A15" s="109" t="s">
        <v>51</v>
      </c>
      <c r="B15" s="105" t="s">
        <v>21</v>
      </c>
      <c r="C15" s="116"/>
      <c r="D15" s="116"/>
      <c r="E15" s="116"/>
      <c r="F15" s="116"/>
      <c r="G15" s="102"/>
      <c r="H15" s="102"/>
      <c r="I15" s="102"/>
      <c r="J15" s="102"/>
      <c r="K15" s="102"/>
      <c r="L15" s="102"/>
      <c r="M15" s="102">
        <f t="shared" si="0"/>
        <v>0</v>
      </c>
      <c r="N15" s="102">
        <f t="shared" si="1"/>
        <v>0</v>
      </c>
    </row>
    <row r="16" spans="1:14" ht="15.75" customHeight="1" hidden="1">
      <c r="A16" s="109" t="s">
        <v>52</v>
      </c>
      <c r="B16" s="105" t="s">
        <v>18</v>
      </c>
      <c r="C16" s="116"/>
      <c r="D16" s="116"/>
      <c r="E16" s="116"/>
      <c r="F16" s="116"/>
      <c r="G16" s="102"/>
      <c r="H16" s="102"/>
      <c r="I16" s="102"/>
      <c r="J16" s="102"/>
      <c r="K16" s="102"/>
      <c r="L16" s="102"/>
      <c r="M16" s="102">
        <f t="shared" si="0"/>
        <v>0</v>
      </c>
      <c r="N16" s="102">
        <f t="shared" si="1"/>
        <v>0</v>
      </c>
    </row>
    <row r="17" spans="1:14" ht="15.75" customHeight="1" hidden="1">
      <c r="A17" s="109" t="s">
        <v>53</v>
      </c>
      <c r="B17" s="105" t="s">
        <v>57</v>
      </c>
      <c r="C17" s="116"/>
      <c r="D17" s="116"/>
      <c r="E17" s="116"/>
      <c r="F17" s="116"/>
      <c r="G17" s="102"/>
      <c r="H17" s="102"/>
      <c r="I17" s="102"/>
      <c r="J17" s="102"/>
      <c r="K17" s="102"/>
      <c r="L17" s="102"/>
      <c r="M17" s="102">
        <f t="shared" si="0"/>
        <v>0</v>
      </c>
      <c r="N17" s="102">
        <f t="shared" si="1"/>
        <v>0</v>
      </c>
    </row>
    <row r="18" spans="1:14" ht="15.75" customHeight="1" hidden="1">
      <c r="A18" s="109" t="s">
        <v>55</v>
      </c>
      <c r="B18" s="105" t="s">
        <v>22</v>
      </c>
      <c r="C18" s="116"/>
      <c r="D18" s="116"/>
      <c r="E18" s="116"/>
      <c r="F18" s="116"/>
      <c r="G18" s="102"/>
      <c r="H18" s="102"/>
      <c r="I18" s="102"/>
      <c r="J18" s="102"/>
      <c r="K18" s="102"/>
      <c r="L18" s="102"/>
      <c r="M18" s="102">
        <f t="shared" si="0"/>
        <v>0</v>
      </c>
      <c r="N18" s="102">
        <f t="shared" si="1"/>
        <v>0</v>
      </c>
    </row>
    <row r="19" spans="1:14" ht="15.75" customHeight="1">
      <c r="A19" s="130"/>
      <c r="B19" s="125" t="s">
        <v>9</v>
      </c>
      <c r="C19" s="125">
        <f>SUM(C2:C13)</f>
        <v>617</v>
      </c>
      <c r="D19" s="125">
        <f>SUM(D2:D13)</f>
        <v>736</v>
      </c>
      <c r="E19" s="125">
        <f>SUM(E2:E13)</f>
        <v>680</v>
      </c>
      <c r="F19" s="125">
        <f>SUM(F2:F13)</f>
        <v>717</v>
      </c>
      <c r="G19" s="123">
        <f>SUM(G2:G13)</f>
        <v>901</v>
      </c>
      <c r="H19" s="123">
        <f>SUM(H2:H13)</f>
        <v>949</v>
      </c>
      <c r="I19" s="123">
        <f>SUM(I2:I13)</f>
        <v>1259</v>
      </c>
      <c r="J19" s="123">
        <f>SUM(J2:J13)</f>
        <v>1941</v>
      </c>
      <c r="K19" s="123">
        <f>SUM(K2:K13)</f>
        <v>1927</v>
      </c>
      <c r="L19" s="123">
        <f>SUM(L2:L13)</f>
        <v>2378</v>
      </c>
      <c r="M19" s="123">
        <f t="shared" si="0"/>
        <v>1353</v>
      </c>
      <c r="N19" s="123">
        <f t="shared" si="1"/>
        <v>10752</v>
      </c>
    </row>
    <row r="20" ht="15.75" customHeight="1">
      <c r="J20" s="131">
        <f>+E19+F19+G19+H19+I19+J19</f>
        <v>6447</v>
      </c>
    </row>
  </sheetData>
  <sheetProtection selectLockedCells="1" selectUnlockedCells="1"/>
  <autoFilter ref="A1:N19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4">
      <selection activeCell="J14" sqref="J14"/>
    </sheetView>
  </sheetViews>
  <sheetFormatPr defaultColWidth="12.57421875" defaultRowHeight="15.75" customHeight="1"/>
  <cols>
    <col min="1" max="1" width="8.421875" style="0" customWidth="1"/>
    <col min="2" max="2" width="16.8515625" style="91" customWidth="1"/>
    <col min="3" max="4" width="11.57421875" style="0" customWidth="1"/>
    <col min="5" max="5" width="0" style="0" hidden="1" customWidth="1"/>
    <col min="6" max="12" width="11.57421875" style="0" customWidth="1"/>
    <col min="13" max="13" width="0" style="0" hidden="1" customWidth="1"/>
    <col min="14" max="16384" width="11.57421875" style="0" customWidth="1"/>
  </cols>
  <sheetData>
    <row r="1" spans="1:13" s="135" customFormat="1" ht="15.75" customHeight="1">
      <c r="A1" s="132" t="s">
        <v>31</v>
      </c>
      <c r="B1" s="133" t="s">
        <v>1</v>
      </c>
      <c r="C1" s="132" t="s">
        <v>28</v>
      </c>
      <c r="D1" s="132" t="s">
        <v>58</v>
      </c>
      <c r="E1" s="132" t="s">
        <v>59</v>
      </c>
      <c r="F1" s="132" t="s">
        <v>27</v>
      </c>
      <c r="G1" s="132" t="s">
        <v>9</v>
      </c>
      <c r="H1" s="132" t="s">
        <v>60</v>
      </c>
      <c r="I1" s="132" t="s">
        <v>61</v>
      </c>
      <c r="J1" s="132" t="s">
        <v>62</v>
      </c>
      <c r="K1" s="134" t="s">
        <v>63</v>
      </c>
      <c r="L1" s="134" t="s">
        <v>64</v>
      </c>
      <c r="M1" s="134" t="s">
        <v>65</v>
      </c>
    </row>
    <row r="2" spans="1:13" ht="15.75" customHeight="1">
      <c r="A2" s="109" t="s">
        <v>34</v>
      </c>
      <c r="B2" s="100" t="s">
        <v>19</v>
      </c>
      <c r="C2" s="102">
        <v>9995</v>
      </c>
      <c r="D2" s="102">
        <v>5182</v>
      </c>
      <c r="E2" s="102">
        <v>15177</v>
      </c>
      <c r="F2" s="102">
        <v>3821</v>
      </c>
      <c r="G2" s="102">
        <v>18998</v>
      </c>
      <c r="H2" s="136">
        <v>0.341437701785597</v>
      </c>
      <c r="I2" s="137">
        <v>0.27276555426887</v>
      </c>
      <c r="J2" s="137">
        <v>0.201126434361512</v>
      </c>
      <c r="K2" s="138">
        <v>0.473891988630382</v>
      </c>
      <c r="L2" s="138">
        <v>0.38236122851507504</v>
      </c>
      <c r="M2" s="139">
        <v>15443</v>
      </c>
    </row>
    <row r="3" spans="1:13" ht="15.75" customHeight="1">
      <c r="A3" s="109" t="s">
        <v>35</v>
      </c>
      <c r="B3" s="103" t="s">
        <v>16</v>
      </c>
      <c r="C3" s="102">
        <v>952</v>
      </c>
      <c r="D3" s="102">
        <v>357</v>
      </c>
      <c r="E3" s="102">
        <v>1309</v>
      </c>
      <c r="F3" s="102">
        <v>400</v>
      </c>
      <c r="G3" s="102">
        <v>1709</v>
      </c>
      <c r="H3" s="136">
        <v>0.27272727272727304</v>
      </c>
      <c r="I3" s="137">
        <v>0.20889409011117602</v>
      </c>
      <c r="J3" s="137">
        <v>0.234055002925687</v>
      </c>
      <c r="K3" s="138">
        <v>0.44294909303686403</v>
      </c>
      <c r="L3" s="138">
        <v>0.0343960069234795</v>
      </c>
      <c r="M3" s="139">
        <v>1153</v>
      </c>
    </row>
    <row r="4" spans="1:13" ht="15.75" customHeight="1">
      <c r="A4" s="109" t="s">
        <v>36</v>
      </c>
      <c r="B4" s="105" t="s">
        <v>24</v>
      </c>
      <c r="C4" s="102">
        <v>724</v>
      </c>
      <c r="D4" s="102">
        <v>591</v>
      </c>
      <c r="E4" s="102">
        <v>1315</v>
      </c>
      <c r="F4" s="102">
        <v>224</v>
      </c>
      <c r="G4" s="102">
        <v>1539</v>
      </c>
      <c r="H4" s="136">
        <v>0.44942965779467703</v>
      </c>
      <c r="I4" s="137">
        <v>0.38401559454191</v>
      </c>
      <c r="J4" s="137">
        <v>0.14554905782976</v>
      </c>
      <c r="K4" s="138">
        <v>0.52956465237167</v>
      </c>
      <c r="L4" s="138">
        <v>0.030974519985509003</v>
      </c>
      <c r="M4" s="139">
        <v>1596</v>
      </c>
    </row>
    <row r="5" spans="1:13" ht="21.75" customHeight="1">
      <c r="A5" s="109" t="s">
        <v>37</v>
      </c>
      <c r="B5" s="105" t="s">
        <v>14</v>
      </c>
      <c r="C5" s="102">
        <v>447</v>
      </c>
      <c r="D5" s="102">
        <v>226</v>
      </c>
      <c r="E5" s="102">
        <v>673</v>
      </c>
      <c r="F5" s="102">
        <v>367</v>
      </c>
      <c r="G5" s="102">
        <v>1040</v>
      </c>
      <c r="H5" s="136">
        <v>0.335809806835067</v>
      </c>
      <c r="I5" s="137">
        <v>0.217307692307692</v>
      </c>
      <c r="J5" s="137">
        <v>0.352884615384615</v>
      </c>
      <c r="K5" s="138">
        <v>0.570192307692308</v>
      </c>
      <c r="L5" s="138">
        <v>0.020931449502878098</v>
      </c>
      <c r="M5" s="139">
        <v>1033</v>
      </c>
    </row>
    <row r="6" spans="1:13" ht="15.75" customHeight="1">
      <c r="A6" s="109" t="s">
        <v>38</v>
      </c>
      <c r="B6" s="105" t="s">
        <v>39</v>
      </c>
      <c r="C6" s="102">
        <v>2271</v>
      </c>
      <c r="D6" s="102">
        <v>405</v>
      </c>
      <c r="E6" s="102">
        <v>2676</v>
      </c>
      <c r="F6" s="102">
        <v>1981</v>
      </c>
      <c r="G6" s="102">
        <v>4657</v>
      </c>
      <c r="H6" s="136">
        <v>0.151345291479821</v>
      </c>
      <c r="I6" s="137">
        <v>0.0869658578484003</v>
      </c>
      <c r="J6" s="137">
        <v>0.425381146660941</v>
      </c>
      <c r="K6" s="138">
        <v>0.512347004509341</v>
      </c>
      <c r="L6" s="138">
        <v>0.0937286157066377</v>
      </c>
      <c r="M6" s="139">
        <v>2215</v>
      </c>
    </row>
    <row r="7" spans="1:13" ht="15.75" customHeight="1">
      <c r="A7" s="109" t="s">
        <v>40</v>
      </c>
      <c r="B7" s="107" t="s">
        <v>41</v>
      </c>
      <c r="C7" s="102">
        <v>1211</v>
      </c>
      <c r="D7" s="102">
        <v>1271</v>
      </c>
      <c r="E7" s="102">
        <v>2482</v>
      </c>
      <c r="F7" s="102">
        <v>1038</v>
      </c>
      <c r="G7" s="102">
        <v>3520</v>
      </c>
      <c r="H7" s="136">
        <v>0.512087026591459</v>
      </c>
      <c r="I7" s="137">
        <v>0.361079545454545</v>
      </c>
      <c r="J7" s="137">
        <v>0.294886363636364</v>
      </c>
      <c r="K7" s="138">
        <v>0.655965909090909</v>
      </c>
      <c r="L7" s="138">
        <v>0.0708449060097412</v>
      </c>
      <c r="M7" s="139">
        <v>3093</v>
      </c>
    </row>
    <row r="8" spans="1:13" ht="15.75" customHeight="1">
      <c r="A8" s="109" t="s">
        <v>42</v>
      </c>
      <c r="B8" s="100" t="s">
        <v>25</v>
      </c>
      <c r="C8" s="102">
        <v>1089</v>
      </c>
      <c r="D8" s="102">
        <v>458</v>
      </c>
      <c r="E8" s="102">
        <v>1547</v>
      </c>
      <c r="F8" s="102">
        <v>98</v>
      </c>
      <c r="G8" s="102">
        <v>1645</v>
      </c>
      <c r="H8" s="136">
        <v>0.296056884292178</v>
      </c>
      <c r="I8" s="137">
        <v>0.278419452887538</v>
      </c>
      <c r="J8" s="137">
        <v>0.0595744680851064</v>
      </c>
      <c r="K8" s="138">
        <v>0.337993920972644</v>
      </c>
      <c r="L8" s="138">
        <v>0.0331079177233023</v>
      </c>
      <c r="M8" s="139">
        <v>2067</v>
      </c>
    </row>
    <row r="9" spans="1:13" ht="15.75" customHeight="1">
      <c r="A9" s="109" t="s">
        <v>43</v>
      </c>
      <c r="B9" s="100" t="s">
        <v>15</v>
      </c>
      <c r="C9" s="102">
        <v>440</v>
      </c>
      <c r="D9" s="102">
        <v>240</v>
      </c>
      <c r="E9" s="102">
        <v>680</v>
      </c>
      <c r="F9" s="102">
        <v>237</v>
      </c>
      <c r="G9" s="102">
        <v>917</v>
      </c>
      <c r="H9" s="136">
        <v>0.35294117647058804</v>
      </c>
      <c r="I9" s="137">
        <v>0.261723009814613</v>
      </c>
      <c r="J9" s="137">
        <v>0.25845147219193</v>
      </c>
      <c r="K9" s="138">
        <v>0.520174482006543</v>
      </c>
      <c r="L9" s="138">
        <v>0.0184559030712877</v>
      </c>
      <c r="M9" s="139">
        <v>843</v>
      </c>
    </row>
    <row r="10" spans="1:13" ht="15.75" customHeight="1">
      <c r="A10" s="109" t="s">
        <v>44</v>
      </c>
      <c r="B10" s="100" t="s">
        <v>45</v>
      </c>
      <c r="C10" s="102">
        <v>1348</v>
      </c>
      <c r="D10" s="102">
        <v>387</v>
      </c>
      <c r="E10" s="102">
        <v>1735</v>
      </c>
      <c r="F10" s="102">
        <v>366</v>
      </c>
      <c r="G10" s="102">
        <v>2101</v>
      </c>
      <c r="H10" s="136">
        <v>0.22305475504322803</v>
      </c>
      <c r="I10" s="137">
        <v>0.184198000951928</v>
      </c>
      <c r="J10" s="137">
        <v>0.17420276059019502</v>
      </c>
      <c r="K10" s="138">
        <v>0.358400761542123</v>
      </c>
      <c r="L10" s="138">
        <v>0.0422855532745643</v>
      </c>
      <c r="M10" s="139">
        <v>1936</v>
      </c>
    </row>
    <row r="11" spans="1:13" ht="23.25" customHeight="1">
      <c r="A11" s="109" t="s">
        <v>46</v>
      </c>
      <c r="B11" s="100" t="s">
        <v>13</v>
      </c>
      <c r="C11" s="102">
        <v>1485</v>
      </c>
      <c r="D11" s="102">
        <v>1569</v>
      </c>
      <c r="E11" s="102">
        <v>3054</v>
      </c>
      <c r="F11" s="102">
        <v>1331</v>
      </c>
      <c r="G11" s="102">
        <v>4385</v>
      </c>
      <c r="H11" s="136">
        <v>0.5137524557956781</v>
      </c>
      <c r="I11" s="137">
        <v>0.357810718358039</v>
      </c>
      <c r="J11" s="137">
        <v>0.303534777651083</v>
      </c>
      <c r="K11" s="138">
        <v>0.6613454960091221</v>
      </c>
      <c r="L11" s="138">
        <v>0.08825423660588501</v>
      </c>
      <c r="M11" s="139">
        <v>1567</v>
      </c>
    </row>
    <row r="12" spans="1:13" ht="15.75" customHeight="1">
      <c r="A12" s="109" t="s">
        <v>47</v>
      </c>
      <c r="B12" s="100" t="s">
        <v>48</v>
      </c>
      <c r="C12" s="102">
        <v>895</v>
      </c>
      <c r="D12" s="102">
        <v>445</v>
      </c>
      <c r="E12" s="102">
        <v>1340</v>
      </c>
      <c r="F12" s="102">
        <v>326</v>
      </c>
      <c r="G12" s="102">
        <v>1666</v>
      </c>
      <c r="H12" s="136">
        <v>0.33208955223880604</v>
      </c>
      <c r="I12" s="137">
        <v>0.267106842737095</v>
      </c>
      <c r="J12" s="137">
        <v>0.19567827130852303</v>
      </c>
      <c r="K12" s="138">
        <v>0.46278511404561806</v>
      </c>
      <c r="L12" s="138">
        <v>0.0335305719921105</v>
      </c>
      <c r="M12" s="139">
        <v>3912</v>
      </c>
    </row>
    <row r="13" spans="1:13" ht="23.25" customHeight="1">
      <c r="A13" s="109" t="s">
        <v>49</v>
      </c>
      <c r="B13" s="105" t="s">
        <v>26</v>
      </c>
      <c r="C13" s="102">
        <v>1028</v>
      </c>
      <c r="D13" s="102">
        <v>610</v>
      </c>
      <c r="E13" s="102">
        <v>1638</v>
      </c>
      <c r="F13" s="102">
        <v>563</v>
      </c>
      <c r="G13" s="102">
        <v>2201</v>
      </c>
      <c r="H13" s="136">
        <v>0.372405372405372</v>
      </c>
      <c r="I13" s="137">
        <v>0.277146751476602</v>
      </c>
      <c r="J13" s="137">
        <v>0.25579282144479804</v>
      </c>
      <c r="K13" s="138">
        <v>0.532939572921399</v>
      </c>
      <c r="L13" s="138">
        <v>0.044298192649841</v>
      </c>
      <c r="M13" s="139">
        <v>1839</v>
      </c>
    </row>
    <row r="14" spans="1:13" ht="15.75" customHeight="1">
      <c r="A14" s="109"/>
      <c r="B14" s="105" t="s">
        <v>66</v>
      </c>
      <c r="C14" s="102">
        <f>SUM(C2:C13)</f>
        <v>21885</v>
      </c>
      <c r="D14" s="102">
        <f>SUM(D2:D13)</f>
        <v>11741</v>
      </c>
      <c r="E14" s="102">
        <f>SUM(E2:E13)</f>
        <v>33626</v>
      </c>
      <c r="F14" s="102">
        <f>SUM(F2:F13)</f>
        <v>10752</v>
      </c>
      <c r="G14" s="102">
        <f>SUM(G2:G13)</f>
        <v>44378</v>
      </c>
      <c r="H14" s="136">
        <f>+D14/(D14+C14)</f>
        <v>0.34916433712008604</v>
      </c>
      <c r="I14" s="137">
        <f>D14/G14</f>
        <v>0.264568029203659</v>
      </c>
      <c r="J14" s="137">
        <f>F14/G14</f>
        <v>0.24228221190680102</v>
      </c>
      <c r="K14" s="138"/>
      <c r="L14" s="138"/>
      <c r="M14" s="139"/>
    </row>
    <row r="15" spans="1:13" ht="15.75" customHeight="1">
      <c r="A15" s="109" t="s">
        <v>50</v>
      </c>
      <c r="B15" s="103" t="s">
        <v>17</v>
      </c>
      <c r="C15" s="102">
        <v>84</v>
      </c>
      <c r="D15" s="102">
        <v>134</v>
      </c>
      <c r="E15" s="102">
        <v>218</v>
      </c>
      <c r="F15" s="102">
        <v>0</v>
      </c>
      <c r="G15" s="102">
        <v>218</v>
      </c>
      <c r="H15" s="136">
        <v>0.614678899082569</v>
      </c>
      <c r="I15" s="137">
        <v>0.614678899082569</v>
      </c>
      <c r="J15" s="137">
        <v>0</v>
      </c>
      <c r="K15" s="138">
        <v>0.614678899082569</v>
      </c>
      <c r="L15" s="138">
        <v>0.0043875538381032905</v>
      </c>
      <c r="M15" s="139">
        <v>314</v>
      </c>
    </row>
    <row r="16" spans="1:13" ht="15.75" customHeight="1">
      <c r="A16" s="109" t="s">
        <v>51</v>
      </c>
      <c r="B16" s="103" t="s">
        <v>21</v>
      </c>
      <c r="C16" s="102">
        <v>38</v>
      </c>
      <c r="D16" s="102">
        <v>20</v>
      </c>
      <c r="E16" s="102">
        <v>58</v>
      </c>
      <c r="F16" s="102">
        <v>0</v>
      </c>
      <c r="G16" s="102">
        <v>58</v>
      </c>
      <c r="H16" s="136">
        <v>0.344827586206897</v>
      </c>
      <c r="I16" s="137">
        <v>0.344827586206897</v>
      </c>
      <c r="J16" s="137">
        <v>0</v>
      </c>
      <c r="K16" s="138">
        <v>0.344827586206897</v>
      </c>
      <c r="L16" s="138">
        <v>0.00116733083766051</v>
      </c>
      <c r="M16" s="139">
        <v>67</v>
      </c>
    </row>
    <row r="17" spans="1:13" ht="15.75" customHeight="1">
      <c r="A17" s="109" t="s">
        <v>52</v>
      </c>
      <c r="B17" s="103" t="s">
        <v>18</v>
      </c>
      <c r="C17" s="102">
        <v>4579</v>
      </c>
      <c r="D17" s="102">
        <v>181</v>
      </c>
      <c r="E17" s="102">
        <v>4760</v>
      </c>
      <c r="F17" s="102">
        <v>0</v>
      </c>
      <c r="G17" s="102">
        <v>4760</v>
      </c>
      <c r="H17" s="136">
        <v>0.038025210084033596</v>
      </c>
      <c r="I17" s="137">
        <v>0.038025210084033596</v>
      </c>
      <c r="J17" s="137">
        <v>0</v>
      </c>
      <c r="K17" s="138">
        <v>0.038025210084033596</v>
      </c>
      <c r="L17" s="138">
        <v>0.0958016342631727</v>
      </c>
      <c r="M17" s="139">
        <v>3658</v>
      </c>
    </row>
    <row r="18" spans="1:13" ht="15.75" customHeight="1">
      <c r="A18" s="109" t="s">
        <v>53</v>
      </c>
      <c r="B18" s="110" t="s">
        <v>54</v>
      </c>
      <c r="C18" s="102">
        <v>3</v>
      </c>
      <c r="D18" s="102">
        <v>0</v>
      </c>
      <c r="E18" s="102">
        <v>3</v>
      </c>
      <c r="F18" s="102">
        <v>0</v>
      </c>
      <c r="G18" s="102">
        <v>3</v>
      </c>
      <c r="H18" s="136">
        <v>0</v>
      </c>
      <c r="I18" s="137">
        <v>0</v>
      </c>
      <c r="J18" s="137">
        <v>0</v>
      </c>
      <c r="K18" s="138">
        <v>0</v>
      </c>
      <c r="L18" s="138">
        <v>6.03791812583021E-05</v>
      </c>
      <c r="M18" s="139">
        <v>3</v>
      </c>
    </row>
    <row r="19" spans="1:13" ht="15.75" customHeight="1">
      <c r="A19" s="109" t="s">
        <v>55</v>
      </c>
      <c r="B19" s="103" t="s">
        <v>22</v>
      </c>
      <c r="C19" s="102">
        <v>159</v>
      </c>
      <c r="D19" s="102">
        <v>110</v>
      </c>
      <c r="E19" s="102">
        <v>269</v>
      </c>
      <c r="F19" s="102">
        <v>0</v>
      </c>
      <c r="G19" s="102">
        <v>269</v>
      </c>
      <c r="H19" s="136">
        <v>0.408921933085502</v>
      </c>
      <c r="I19" s="137">
        <v>0.408921933085502</v>
      </c>
      <c r="J19" s="137">
        <v>0</v>
      </c>
      <c r="K19" s="138">
        <v>0.408921933085502</v>
      </c>
      <c r="L19" s="138">
        <v>0.00541399991949443</v>
      </c>
      <c r="M19" s="139">
        <v>250</v>
      </c>
    </row>
    <row r="20" spans="1:13" ht="15.75" customHeight="1">
      <c r="A20" s="109"/>
      <c r="B20" s="140" t="s">
        <v>30</v>
      </c>
      <c r="C20" s="141">
        <v>26748</v>
      </c>
      <c r="D20" s="141">
        <v>12186</v>
      </c>
      <c r="E20" s="141">
        <v>38934</v>
      </c>
      <c r="F20" s="141">
        <v>10752</v>
      </c>
      <c r="G20" s="141">
        <v>49686</v>
      </c>
      <c r="H20" s="142">
        <v>0.31299121590383705</v>
      </c>
      <c r="I20" s="142">
        <v>0.245260234271223</v>
      </c>
      <c r="J20" s="142">
        <v>0.21639898562975501</v>
      </c>
      <c r="K20" s="143">
        <v>0.461659219900978</v>
      </c>
      <c r="L20" s="143">
        <v>1</v>
      </c>
      <c r="M20" s="99" t="e">
        <f>SUM("#REF!#REF!:#REF!#REF!")</f>
        <v>#NAME?</v>
      </c>
    </row>
  </sheetData>
  <sheetProtection selectLockedCells="1" selectUnlockedCells="1"/>
  <autoFilter ref="A1:M20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0">
      <selection activeCell="A15" sqref="A15"/>
    </sheetView>
  </sheetViews>
  <sheetFormatPr defaultColWidth="12.57421875" defaultRowHeight="12.75" customHeight="1"/>
  <cols>
    <col min="1" max="1" width="0" style="0" hidden="1" customWidth="1"/>
    <col min="2" max="16384" width="11.57421875" style="0" customWidth="1"/>
  </cols>
  <sheetData>
    <row r="1" spans="1:10" s="145" customFormat="1" ht="15.75" customHeight="1">
      <c r="A1" s="125" t="s">
        <v>31</v>
      </c>
      <c r="B1" s="144" t="s">
        <v>67</v>
      </c>
      <c r="C1" s="125" t="s">
        <v>68</v>
      </c>
      <c r="D1" s="125" t="s">
        <v>58</v>
      </c>
      <c r="E1" s="125" t="s">
        <v>27</v>
      </c>
      <c r="F1" s="125" t="s">
        <v>9</v>
      </c>
      <c r="G1" s="125" t="s">
        <v>60</v>
      </c>
      <c r="H1" s="125" t="s">
        <v>61</v>
      </c>
      <c r="I1" s="125" t="s">
        <v>62</v>
      </c>
      <c r="J1" s="125" t="s">
        <v>69</v>
      </c>
    </row>
    <row r="2" spans="1:10" ht="13.5" customHeight="1">
      <c r="A2" s="109" t="s">
        <v>34</v>
      </c>
      <c r="B2" s="100" t="s">
        <v>19</v>
      </c>
      <c r="C2" s="114">
        <f>+NORMALE!M2</f>
        <v>3563</v>
      </c>
      <c r="D2" s="114">
        <f>+ACCELEREE!M2</f>
        <v>962</v>
      </c>
      <c r="E2" s="114">
        <f>+DUBLIN!M2</f>
        <v>320</v>
      </c>
      <c r="F2" s="114">
        <f aca="true" t="shared" si="0" ref="F2:F13">SUM(C2:E2)</f>
        <v>4845</v>
      </c>
      <c r="G2" s="136">
        <f aca="true" t="shared" si="1" ref="G2:G15">+D2/(C2+D2)</f>
        <v>0.21259668508287302</v>
      </c>
      <c r="H2" s="137">
        <f aca="true" t="shared" si="2" ref="H2:H15">+D2/F2</f>
        <v>0.19855521155830802</v>
      </c>
      <c r="I2" s="137">
        <f aca="true" t="shared" si="3" ref="I2:I15">+E2/F2</f>
        <v>0.066047471620227</v>
      </c>
      <c r="J2" s="146">
        <f aca="true" t="shared" si="4" ref="J2:J15">+H2+I2</f>
        <v>0.264602683178534</v>
      </c>
    </row>
    <row r="3" spans="1:10" ht="13.5" customHeight="1">
      <c r="A3" s="109" t="s">
        <v>35</v>
      </c>
      <c r="B3" s="127" t="s">
        <v>16</v>
      </c>
      <c r="C3" s="114">
        <f>+NORMALE!M3</f>
        <v>307</v>
      </c>
      <c r="D3" s="114">
        <f>+ACCELEREE!M3</f>
        <v>57</v>
      </c>
      <c r="E3" s="114">
        <f>+DUBLIN!M3</f>
        <v>34</v>
      </c>
      <c r="F3" s="114">
        <f t="shared" si="0"/>
        <v>398</v>
      </c>
      <c r="G3" s="136">
        <f t="shared" si="1"/>
        <v>0.156593406593407</v>
      </c>
      <c r="H3" s="137">
        <f t="shared" si="2"/>
        <v>0.14321608040201</v>
      </c>
      <c r="I3" s="137">
        <f t="shared" si="3"/>
        <v>0.08542713567839201</v>
      </c>
      <c r="J3" s="137">
        <f t="shared" si="4"/>
        <v>0.22864321608040203</v>
      </c>
    </row>
    <row r="4" spans="1:10" ht="13.5" customHeight="1">
      <c r="A4" s="109" t="s">
        <v>36</v>
      </c>
      <c r="B4" s="105" t="s">
        <v>24</v>
      </c>
      <c r="C4" s="114">
        <f>+NORMALE!M4</f>
        <v>262</v>
      </c>
      <c r="D4" s="114">
        <f>+ACCELEREE!M4</f>
        <v>112</v>
      </c>
      <c r="E4" s="114">
        <f>+DUBLIN!M4</f>
        <v>64</v>
      </c>
      <c r="F4" s="114">
        <f t="shared" si="0"/>
        <v>438</v>
      </c>
      <c r="G4" s="136">
        <f t="shared" si="1"/>
        <v>0.29946524064171104</v>
      </c>
      <c r="H4" s="137">
        <f t="shared" si="2"/>
        <v>0.255707762557078</v>
      </c>
      <c r="I4" s="137">
        <f t="shared" si="3"/>
        <v>0.146118721461187</v>
      </c>
      <c r="J4" s="137">
        <f t="shared" si="4"/>
        <v>0.40182648401826504</v>
      </c>
    </row>
    <row r="5" spans="1:10" ht="32.25" customHeight="1">
      <c r="A5" s="109" t="s">
        <v>37</v>
      </c>
      <c r="B5" s="128" t="s">
        <v>14</v>
      </c>
      <c r="C5" s="114">
        <f>+NORMALE!M5</f>
        <v>199</v>
      </c>
      <c r="D5" s="114">
        <f>+ACCELEREE!M5</f>
        <v>78</v>
      </c>
      <c r="E5" s="114">
        <f>+DUBLIN!M5</f>
        <v>79</v>
      </c>
      <c r="F5" s="114">
        <f t="shared" si="0"/>
        <v>356</v>
      </c>
      <c r="G5" s="136">
        <f t="shared" si="1"/>
        <v>0.28158844765343</v>
      </c>
      <c r="H5" s="137">
        <f t="shared" si="2"/>
        <v>0.21910112359550601</v>
      </c>
      <c r="I5" s="137">
        <f t="shared" si="3"/>
        <v>0.22191011235955102</v>
      </c>
      <c r="J5" s="137">
        <f t="shared" si="4"/>
        <v>0.44101123595505604</v>
      </c>
    </row>
    <row r="6" spans="1:10" ht="21.75" customHeight="1">
      <c r="A6" s="109" t="s">
        <v>38</v>
      </c>
      <c r="B6" s="128" t="s">
        <v>39</v>
      </c>
      <c r="C6" s="114">
        <f>+NORMALE!M6</f>
        <v>707</v>
      </c>
      <c r="D6" s="114">
        <f>+ACCELEREE!M6</f>
        <v>124</v>
      </c>
      <c r="E6" s="114">
        <f>+DUBLIN!M6</f>
        <v>189</v>
      </c>
      <c r="F6" s="114">
        <f t="shared" si="0"/>
        <v>1020</v>
      </c>
      <c r="G6" s="136">
        <f t="shared" si="1"/>
        <v>0.149217809867629</v>
      </c>
      <c r="H6" s="137">
        <f t="shared" si="2"/>
        <v>0.12156862745098</v>
      </c>
      <c r="I6" s="137">
        <f t="shared" si="3"/>
        <v>0.18529411764705903</v>
      </c>
      <c r="J6" s="137">
        <f t="shared" si="4"/>
        <v>0.306862745098039</v>
      </c>
    </row>
    <row r="7" spans="1:10" ht="13.5" customHeight="1">
      <c r="A7" s="109" t="s">
        <v>40</v>
      </c>
      <c r="B7" s="147" t="s">
        <v>41</v>
      </c>
      <c r="C7" s="114">
        <f>+NORMALE!M7</f>
        <v>420</v>
      </c>
      <c r="D7" s="114">
        <f>+ACCELEREE!M7</f>
        <v>319</v>
      </c>
      <c r="E7" s="114">
        <f>+DUBLIN!M7</f>
        <v>160</v>
      </c>
      <c r="F7" s="114">
        <f t="shared" si="0"/>
        <v>899</v>
      </c>
      <c r="G7" s="136">
        <f t="shared" si="1"/>
        <v>0.431664411366712</v>
      </c>
      <c r="H7" s="137">
        <f t="shared" si="2"/>
        <v>0.35483870967741904</v>
      </c>
      <c r="I7" s="137">
        <f t="shared" si="3"/>
        <v>0.17797552836485</v>
      </c>
      <c r="J7" s="137">
        <f t="shared" si="4"/>
        <v>0.532814238042269</v>
      </c>
    </row>
    <row r="8" spans="1:10" ht="21.75" customHeight="1">
      <c r="A8" s="109" t="s">
        <v>42</v>
      </c>
      <c r="B8" s="126" t="s">
        <v>25</v>
      </c>
      <c r="C8" s="114">
        <f>+NORMALE!M8</f>
        <v>257</v>
      </c>
      <c r="D8" s="114">
        <f>+ACCELEREE!M8</f>
        <v>189</v>
      </c>
      <c r="E8" s="114">
        <f>+DUBLIN!M8</f>
        <v>33</v>
      </c>
      <c r="F8" s="114">
        <f t="shared" si="0"/>
        <v>479</v>
      </c>
      <c r="G8" s="136">
        <f t="shared" si="1"/>
        <v>0.42376681614349804</v>
      </c>
      <c r="H8" s="137">
        <f t="shared" si="2"/>
        <v>0.394572025052192</v>
      </c>
      <c r="I8" s="137">
        <f t="shared" si="3"/>
        <v>0.0688935281837161</v>
      </c>
      <c r="J8" s="137">
        <f t="shared" si="4"/>
        <v>0.46346555323590805</v>
      </c>
    </row>
    <row r="9" spans="1:10" ht="13.5" customHeight="1">
      <c r="A9" s="109" t="s">
        <v>43</v>
      </c>
      <c r="B9" s="126" t="s">
        <v>15</v>
      </c>
      <c r="C9" s="114">
        <f>+NORMALE!M9</f>
        <v>151</v>
      </c>
      <c r="D9" s="114">
        <f>+ACCELEREE!M9</f>
        <v>51</v>
      </c>
      <c r="E9" s="114">
        <f>+DUBLIN!M9</f>
        <v>35</v>
      </c>
      <c r="F9" s="114">
        <f t="shared" si="0"/>
        <v>237</v>
      </c>
      <c r="G9" s="136">
        <f t="shared" si="1"/>
        <v>0.25247524752475203</v>
      </c>
      <c r="H9" s="137">
        <f t="shared" si="2"/>
        <v>0.21518987341772103</v>
      </c>
      <c r="I9" s="137">
        <f t="shared" si="3"/>
        <v>0.14767932489451502</v>
      </c>
      <c r="J9" s="137">
        <f t="shared" si="4"/>
        <v>0.362869198312236</v>
      </c>
    </row>
    <row r="10" spans="1:10" ht="21.75" customHeight="1">
      <c r="A10" s="109" t="s">
        <v>44</v>
      </c>
      <c r="B10" s="148" t="s">
        <v>45</v>
      </c>
      <c r="C10" s="114">
        <f>+NORMALE!M10</f>
        <v>348</v>
      </c>
      <c r="D10" s="114">
        <f>+ACCELEREE!M10</f>
        <v>74</v>
      </c>
      <c r="E10" s="114">
        <f>+DUBLIN!M10</f>
        <v>71</v>
      </c>
      <c r="F10" s="114">
        <f t="shared" si="0"/>
        <v>493</v>
      </c>
      <c r="G10" s="136">
        <f t="shared" si="1"/>
        <v>0.17535545023696703</v>
      </c>
      <c r="H10" s="137">
        <f t="shared" si="2"/>
        <v>0.150101419878296</v>
      </c>
      <c r="I10" s="137">
        <f t="shared" si="3"/>
        <v>0.144016227180527</v>
      </c>
      <c r="J10" s="137">
        <f t="shared" si="4"/>
        <v>0.29411764705882304</v>
      </c>
    </row>
    <row r="11" spans="1:10" ht="21.75" customHeight="1">
      <c r="A11" s="109" t="s">
        <v>46</v>
      </c>
      <c r="B11" s="148" t="s">
        <v>13</v>
      </c>
      <c r="C11" s="114">
        <f>+NORMALE!M11</f>
        <v>507</v>
      </c>
      <c r="D11" s="114">
        <f>+ACCELEREE!M11</f>
        <v>335</v>
      </c>
      <c r="E11" s="114">
        <f>+DUBLIN!M11</f>
        <v>242</v>
      </c>
      <c r="F11" s="114">
        <f t="shared" si="0"/>
        <v>1084</v>
      </c>
      <c r="G11" s="136">
        <f t="shared" si="1"/>
        <v>0.39786223277909705</v>
      </c>
      <c r="H11" s="137">
        <f t="shared" si="2"/>
        <v>0.30904059040590404</v>
      </c>
      <c r="I11" s="137">
        <f t="shared" si="3"/>
        <v>0.22324723247232503</v>
      </c>
      <c r="J11" s="137">
        <f t="shared" si="4"/>
        <v>0.5322878228782291</v>
      </c>
    </row>
    <row r="12" spans="1:10" ht="13.5" customHeight="1">
      <c r="A12" s="109" t="s">
        <v>47</v>
      </c>
      <c r="B12" s="100" t="s">
        <v>48</v>
      </c>
      <c r="C12" s="114">
        <f>+NORMALE!M12</f>
        <v>315</v>
      </c>
      <c r="D12" s="114">
        <f>+ACCELEREE!M12</f>
        <v>101</v>
      </c>
      <c r="E12" s="114">
        <f>+DUBLIN!M12</f>
        <v>71</v>
      </c>
      <c r="F12" s="114">
        <f t="shared" si="0"/>
        <v>487</v>
      </c>
      <c r="G12" s="136">
        <f t="shared" si="1"/>
        <v>0.242788461538462</v>
      </c>
      <c r="H12" s="137">
        <f t="shared" si="2"/>
        <v>0.20739219712525703</v>
      </c>
      <c r="I12" s="137">
        <f t="shared" si="3"/>
        <v>0.145790554414784</v>
      </c>
      <c r="J12" s="137">
        <f t="shared" si="4"/>
        <v>0.35318275154004103</v>
      </c>
    </row>
    <row r="13" spans="1:10" ht="32.25" customHeight="1">
      <c r="A13" s="109" t="s">
        <v>49</v>
      </c>
      <c r="B13" s="105" t="s">
        <v>26</v>
      </c>
      <c r="C13" s="114">
        <f>+NORMALE!M13</f>
        <v>319</v>
      </c>
      <c r="D13" s="114">
        <f>+ACCELEREE!M13</f>
        <v>97</v>
      </c>
      <c r="E13" s="114">
        <f>+DUBLIN!M13</f>
        <v>55</v>
      </c>
      <c r="F13" s="114">
        <f t="shared" si="0"/>
        <v>471</v>
      </c>
      <c r="G13" s="136">
        <f t="shared" si="1"/>
        <v>0.233173076923077</v>
      </c>
      <c r="H13" s="137">
        <f t="shared" si="2"/>
        <v>0.20594479830148602</v>
      </c>
      <c r="I13" s="137">
        <f t="shared" si="3"/>
        <v>0.11677282377919301</v>
      </c>
      <c r="J13" s="137">
        <f t="shared" si="4"/>
        <v>0.322717622080679</v>
      </c>
    </row>
    <row r="14" spans="1:10" ht="15.75" customHeight="1">
      <c r="A14" s="109"/>
      <c r="B14" s="105" t="s">
        <v>70</v>
      </c>
      <c r="C14" s="114">
        <f>SUM(C2:C13)</f>
        <v>7355</v>
      </c>
      <c r="D14" s="114">
        <f>SUM(D2:D13)</f>
        <v>2499</v>
      </c>
      <c r="E14" s="114">
        <f>SUM(E2:E13)</f>
        <v>1353</v>
      </c>
      <c r="F14" s="114">
        <f>SUM(F2:F13)</f>
        <v>11207</v>
      </c>
      <c r="G14" s="136">
        <f t="shared" si="1"/>
        <v>0.253602597929775</v>
      </c>
      <c r="H14" s="137">
        <f t="shared" si="2"/>
        <v>0.222985633978763</v>
      </c>
      <c r="I14" s="137">
        <f t="shared" si="3"/>
        <v>0.12072811635584901</v>
      </c>
      <c r="J14" s="137">
        <f t="shared" si="4"/>
        <v>0.34371375033461204</v>
      </c>
    </row>
    <row r="15" spans="1:10" ht="13.5" customHeight="1">
      <c r="A15" s="109" t="s">
        <v>50</v>
      </c>
      <c r="B15" s="103" t="s">
        <v>17</v>
      </c>
      <c r="C15" s="114">
        <f>+NORMALE!M14</f>
        <v>3</v>
      </c>
      <c r="D15" s="114">
        <f>+ACCELEREE!M14</f>
        <v>3</v>
      </c>
      <c r="E15" s="114">
        <f>+DUBLIN!M14</f>
        <v>0</v>
      </c>
      <c r="F15" s="114">
        <f aca="true" t="shared" si="5" ref="F15:F20">SUM(C15:E15)</f>
        <v>6</v>
      </c>
      <c r="G15" s="136">
        <f t="shared" si="1"/>
        <v>0.5</v>
      </c>
      <c r="H15" s="137">
        <f t="shared" si="2"/>
        <v>0.5</v>
      </c>
      <c r="I15" s="137">
        <f t="shared" si="3"/>
        <v>0</v>
      </c>
      <c r="J15" s="137">
        <f t="shared" si="4"/>
        <v>0.5</v>
      </c>
    </row>
    <row r="16" spans="1:10" ht="13.5" customHeight="1">
      <c r="A16" s="109" t="s">
        <v>51</v>
      </c>
      <c r="B16" s="103" t="s">
        <v>21</v>
      </c>
      <c r="C16" s="114">
        <f>+NORMALE!M15</f>
        <v>0</v>
      </c>
      <c r="D16" s="114">
        <f>+ACCELEREE!M15</f>
        <v>0</v>
      </c>
      <c r="E16" s="114">
        <f>+DUBLIN!M15</f>
        <v>0</v>
      </c>
      <c r="F16" s="114">
        <f t="shared" si="5"/>
        <v>0</v>
      </c>
      <c r="G16" s="136"/>
      <c r="H16" s="137"/>
      <c r="I16" s="137"/>
      <c r="J16" s="137"/>
    </row>
    <row r="17" spans="1:10" ht="13.5" customHeight="1">
      <c r="A17" s="109" t="s">
        <v>52</v>
      </c>
      <c r="B17" s="103" t="s">
        <v>18</v>
      </c>
      <c r="C17" s="114">
        <f>+NORMALE!M16</f>
        <v>242</v>
      </c>
      <c r="D17" s="114">
        <f>+ACCELEREE!M16</f>
        <v>9</v>
      </c>
      <c r="E17" s="114">
        <f>+DUBLIN!M16</f>
        <v>0</v>
      </c>
      <c r="F17" s="114">
        <f t="shared" si="5"/>
        <v>251</v>
      </c>
      <c r="G17" s="136">
        <f>+D17/(C17+D17)</f>
        <v>0.0358565737051793</v>
      </c>
      <c r="H17" s="137">
        <f>+D17/F17</f>
        <v>0.0358565737051793</v>
      </c>
      <c r="I17" s="137">
        <f>+E17/F17</f>
        <v>0</v>
      </c>
      <c r="J17" s="137">
        <f>+H17+I17</f>
        <v>0.0358565737051793</v>
      </c>
    </row>
    <row r="18" spans="1:10" ht="13.5" customHeight="1">
      <c r="A18" s="109" t="s">
        <v>53</v>
      </c>
      <c r="B18" s="149" t="s">
        <v>29</v>
      </c>
      <c r="C18" s="114">
        <f>+NORMALE!M17</f>
        <v>0</v>
      </c>
      <c r="D18" s="114">
        <f>+ACCELEREE!M17</f>
        <v>0</v>
      </c>
      <c r="E18" s="114">
        <f>+DUBLIN!M17</f>
        <v>0</v>
      </c>
      <c r="F18" s="114">
        <f t="shared" si="5"/>
        <v>0</v>
      </c>
      <c r="G18" s="136"/>
      <c r="H18" s="137"/>
      <c r="I18" s="137"/>
      <c r="J18" s="137"/>
    </row>
    <row r="19" spans="1:10" ht="13.5" customHeight="1">
      <c r="A19" s="109" t="s">
        <v>55</v>
      </c>
      <c r="B19" s="103" t="s">
        <v>22</v>
      </c>
      <c r="C19" s="114">
        <f>+NORMALE!M18</f>
        <v>28</v>
      </c>
      <c r="D19" s="114">
        <f>+ACCELEREE!M18</f>
        <v>42</v>
      </c>
      <c r="E19" s="114">
        <f>+DUBLIN!M18</f>
        <v>0</v>
      </c>
      <c r="F19" s="114">
        <f t="shared" si="5"/>
        <v>70</v>
      </c>
      <c r="G19" s="136">
        <f aca="true" t="shared" si="6" ref="G19:G20">+D19/(C19+D19)</f>
        <v>0.6000000000000001</v>
      </c>
      <c r="H19" s="137">
        <f aca="true" t="shared" si="7" ref="H19:H20">+D19/F19</f>
        <v>0.6000000000000001</v>
      </c>
      <c r="I19" s="137">
        <f aca="true" t="shared" si="8" ref="I19:I20">+E19/F19</f>
        <v>0</v>
      </c>
      <c r="J19" s="137">
        <f aca="true" t="shared" si="9" ref="J19:J20">+H19+I19</f>
        <v>0.6000000000000001</v>
      </c>
    </row>
    <row r="20" spans="1:10" ht="15.75" customHeight="1">
      <c r="A20" s="109"/>
      <c r="B20" s="112" t="s">
        <v>30</v>
      </c>
      <c r="C20" s="123">
        <f>+NORMALE!M19</f>
        <v>7628</v>
      </c>
      <c r="D20" s="123">
        <f>+ACCELEREE!M19</f>
        <v>2553</v>
      </c>
      <c r="E20" s="123">
        <f>+DUBLIN!M19</f>
        <v>1353</v>
      </c>
      <c r="F20" s="123">
        <f t="shared" si="5"/>
        <v>11534</v>
      </c>
      <c r="G20" s="150">
        <f t="shared" si="6"/>
        <v>0.25076122188390104</v>
      </c>
      <c r="H20" s="150">
        <f t="shared" si="7"/>
        <v>0.22134558696029102</v>
      </c>
      <c r="I20" s="150">
        <f t="shared" si="8"/>
        <v>0.117305358071788</v>
      </c>
      <c r="J20" s="150">
        <f t="shared" si="9"/>
        <v>0.33865094503207904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zoomScale="137" zoomScaleNormal="137" workbookViewId="0" topLeftCell="A4">
      <selection activeCell="C10" sqref="C10"/>
    </sheetView>
  </sheetViews>
  <sheetFormatPr defaultColWidth="12.57421875" defaultRowHeight="12.75" customHeight="1"/>
  <cols>
    <col min="1" max="16384" width="11.57421875" style="0" customWidth="1"/>
  </cols>
  <sheetData>
    <row r="1" spans="1:13" s="135" customFormat="1" ht="15.75" customHeight="1">
      <c r="A1" s="132" t="s">
        <v>71</v>
      </c>
      <c r="B1" s="151">
        <v>42309</v>
      </c>
      <c r="C1" s="151">
        <v>42339</v>
      </c>
      <c r="D1" s="151">
        <v>42370</v>
      </c>
      <c r="E1" s="151">
        <v>42401</v>
      </c>
      <c r="F1" s="96">
        <v>42430</v>
      </c>
      <c r="G1" s="96">
        <v>42461</v>
      </c>
      <c r="H1" s="96">
        <v>42491</v>
      </c>
      <c r="I1" s="96">
        <v>42522</v>
      </c>
      <c r="J1" s="96">
        <v>42552</v>
      </c>
      <c r="K1" s="96">
        <v>42583</v>
      </c>
      <c r="L1" s="135" t="s">
        <v>72</v>
      </c>
      <c r="M1" s="135" t="s">
        <v>73</v>
      </c>
    </row>
    <row r="2" spans="1:14" ht="15.75" customHeight="1">
      <c r="A2" s="109" t="s">
        <v>28</v>
      </c>
      <c r="B2" s="114">
        <v>3219</v>
      </c>
      <c r="C2" s="114">
        <v>4409</v>
      </c>
      <c r="D2" s="114">
        <v>3232</v>
      </c>
      <c r="E2" s="114">
        <v>2862</v>
      </c>
      <c r="F2" s="114">
        <v>3331</v>
      </c>
      <c r="G2" s="114">
        <v>3138</v>
      </c>
      <c r="H2" s="114">
        <v>2959</v>
      </c>
      <c r="I2" s="114">
        <v>3686</v>
      </c>
      <c r="J2" s="114">
        <v>3455</v>
      </c>
      <c r="K2" s="114">
        <v>4085</v>
      </c>
      <c r="L2" s="102">
        <f aca="true" t="shared" si="0" ref="L2:L5">SUM(B2:K2)</f>
        <v>34376</v>
      </c>
      <c r="M2" s="152">
        <f aca="true" t="shared" si="1" ref="M2:M8">L2/L$8</f>
        <v>0.506938402324107</v>
      </c>
      <c r="N2" s="153">
        <f aca="true" t="shared" si="2" ref="N2:N3">L2/(L$4+L$6)</f>
        <v>0.617096901590493</v>
      </c>
    </row>
    <row r="3" spans="1:14" ht="15.75" customHeight="1">
      <c r="A3" s="109" t="s">
        <v>58</v>
      </c>
      <c r="B3" s="114">
        <v>1013</v>
      </c>
      <c r="C3" s="114">
        <v>1540</v>
      </c>
      <c r="D3" s="114">
        <v>1484</v>
      </c>
      <c r="E3" s="114">
        <v>1579</v>
      </c>
      <c r="F3" s="114">
        <v>2057</v>
      </c>
      <c r="G3" s="114">
        <v>1671</v>
      </c>
      <c r="H3" s="114">
        <v>1295</v>
      </c>
      <c r="I3" s="114">
        <v>1462</v>
      </c>
      <c r="J3" s="114">
        <v>1326</v>
      </c>
      <c r="K3" s="114">
        <v>1312</v>
      </c>
      <c r="L3" s="102">
        <f t="shared" si="0"/>
        <v>14739</v>
      </c>
      <c r="M3" s="152">
        <f t="shared" si="1"/>
        <v>0.217354116588754</v>
      </c>
      <c r="N3" s="153">
        <f t="shared" si="2"/>
        <v>0.26458550245934</v>
      </c>
    </row>
    <row r="4" spans="1:13" ht="15.75" customHeight="1">
      <c r="A4" s="109" t="s">
        <v>74</v>
      </c>
      <c r="B4" s="114">
        <f>+B3+B2</f>
        <v>4232</v>
      </c>
      <c r="C4" s="114">
        <f>+C3+C2</f>
        <v>5949</v>
      </c>
      <c r="D4" s="114">
        <f>+D3+D2</f>
        <v>4716</v>
      </c>
      <c r="E4" s="114">
        <f>+E3+E2</f>
        <v>4441</v>
      </c>
      <c r="F4" s="114">
        <f>+F3+F2</f>
        <v>5388</v>
      </c>
      <c r="G4" s="114">
        <f>+G3+G2</f>
        <v>4809</v>
      </c>
      <c r="H4" s="114">
        <f>+H3+H2</f>
        <v>4254</v>
      </c>
      <c r="I4" s="114">
        <f>+I3+I2</f>
        <v>5148</v>
      </c>
      <c r="J4" s="114">
        <f>+J3+J2</f>
        <v>4781</v>
      </c>
      <c r="K4" s="114">
        <f>+K3+K2</f>
        <v>5397</v>
      </c>
      <c r="L4" s="102">
        <f t="shared" si="0"/>
        <v>49115</v>
      </c>
      <c r="M4" s="152">
        <f t="shared" si="1"/>
        <v>0.7242925189128611</v>
      </c>
    </row>
    <row r="5" spans="1:13" ht="15.75" customHeight="1">
      <c r="A5" s="109" t="s">
        <v>27</v>
      </c>
      <c r="B5" s="114">
        <v>617</v>
      </c>
      <c r="C5" s="114">
        <v>736</v>
      </c>
      <c r="D5" s="114">
        <v>680</v>
      </c>
      <c r="E5" s="114">
        <v>717</v>
      </c>
      <c r="F5" s="114">
        <v>901</v>
      </c>
      <c r="G5" s="114">
        <v>949</v>
      </c>
      <c r="H5" s="114">
        <v>1259</v>
      </c>
      <c r="I5" s="114">
        <v>1941</v>
      </c>
      <c r="J5" s="114">
        <v>1927</v>
      </c>
      <c r="K5" s="114">
        <v>2378</v>
      </c>
      <c r="L5" s="102">
        <f t="shared" si="0"/>
        <v>12105</v>
      </c>
      <c r="M5" s="152">
        <f t="shared" si="1"/>
        <v>0.178510861069738</v>
      </c>
    </row>
    <row r="6" spans="1:14" ht="15.75" customHeight="1">
      <c r="A6" t="s">
        <v>75</v>
      </c>
      <c r="B6" s="154">
        <v>275</v>
      </c>
      <c r="C6" s="154">
        <v>896</v>
      </c>
      <c r="D6" s="154">
        <v>438</v>
      </c>
      <c r="E6" s="154">
        <v>740</v>
      </c>
      <c r="F6" s="154">
        <v>902</v>
      </c>
      <c r="G6" s="154">
        <v>817</v>
      </c>
      <c r="H6" s="154">
        <v>665</v>
      </c>
      <c r="I6" s="154">
        <v>732</v>
      </c>
      <c r="J6" s="154">
        <v>551</v>
      </c>
      <c r="K6" s="154">
        <v>575</v>
      </c>
      <c r="L6" s="155">
        <v>6591</v>
      </c>
      <c r="M6" s="152">
        <f t="shared" si="1"/>
        <v>0.0971966200174013</v>
      </c>
      <c r="N6" s="153">
        <f>L6/(L$4+L$6)</f>
        <v>0.11831759595016701</v>
      </c>
    </row>
    <row r="7" spans="1:13" ht="15.75" customHeight="1">
      <c r="A7" s="109" t="s">
        <v>76</v>
      </c>
      <c r="B7" s="114">
        <f>+B4+B5</f>
        <v>4849</v>
      </c>
      <c r="C7" s="114">
        <f>+C4+C5</f>
        <v>6685</v>
      </c>
      <c r="D7" s="114">
        <f>+D4+D5</f>
        <v>5396</v>
      </c>
      <c r="E7" s="114">
        <f>+E4+E5</f>
        <v>5158</v>
      </c>
      <c r="F7" s="114">
        <f>+F4+F5</f>
        <v>6289</v>
      </c>
      <c r="G7" s="114">
        <f>+G4+G5</f>
        <v>5758</v>
      </c>
      <c r="H7" s="114">
        <f>+H4+H5</f>
        <v>5513</v>
      </c>
      <c r="I7" s="114">
        <f>+I4+I5</f>
        <v>7089</v>
      </c>
      <c r="J7" s="114">
        <f>+J4+J5</f>
        <v>6708</v>
      </c>
      <c r="K7" s="114">
        <f>+K4+K5</f>
        <v>7775</v>
      </c>
      <c r="L7" s="102">
        <f>SUM(B7:K7)</f>
        <v>61220</v>
      </c>
      <c r="M7" s="152">
        <f t="shared" si="1"/>
        <v>0.9028033799825991</v>
      </c>
    </row>
    <row r="8" spans="1:13" ht="15.75" customHeight="1">
      <c r="A8" t="s">
        <v>77</v>
      </c>
      <c r="B8">
        <f>B2+B3+B5+B6</f>
        <v>5124</v>
      </c>
      <c r="C8">
        <f>C2+C3+C5+C6</f>
        <v>7581</v>
      </c>
      <c r="D8">
        <f>D2+D3+D5+D6</f>
        <v>5834</v>
      </c>
      <c r="E8">
        <f>E2+E3+E5+E6</f>
        <v>5898</v>
      </c>
      <c r="F8">
        <f>F2+F3+F5+F6</f>
        <v>7191</v>
      </c>
      <c r="G8">
        <f>G2+G3+G5+G6</f>
        <v>6575</v>
      </c>
      <c r="H8">
        <f>H2+H3+H5+H6</f>
        <v>6178</v>
      </c>
      <c r="I8">
        <f>I2+I3+I5+I6</f>
        <v>7821</v>
      </c>
      <c r="J8">
        <f>J2+J3+J5+J6</f>
        <v>7259</v>
      </c>
      <c r="K8">
        <f>K2+K3+K5+K6</f>
        <v>8350</v>
      </c>
      <c r="L8">
        <f>L2+L3+L5+L6</f>
        <v>67811</v>
      </c>
      <c r="M8" s="152">
        <f t="shared" si="1"/>
        <v>1</v>
      </c>
    </row>
    <row r="9" spans="1:12" ht="15.75" customHeight="1">
      <c r="A9" t="s">
        <v>78</v>
      </c>
      <c r="B9" s="156">
        <f>(B6+B3)/(B4+B6)</f>
        <v>0.28577767916574204</v>
      </c>
      <c r="C9" s="156">
        <f>(C6+C3)/(C4+C6)</f>
        <v>0.35588020452885305</v>
      </c>
      <c r="D9" s="156">
        <f>(D6+D3)/(D4+D6)</f>
        <v>0.37291424136592904</v>
      </c>
      <c r="E9" s="156">
        <f>(E6+E3)/(E4+E6)</f>
        <v>0.44759698899826306</v>
      </c>
      <c r="F9" s="156">
        <f>(F6+F3)/(F4+F6)</f>
        <v>0.47042925278219405</v>
      </c>
      <c r="G9" s="156">
        <f>(G6+G3)/(G4+G6)</f>
        <v>0.44223249200142206</v>
      </c>
      <c r="H9" s="156">
        <f>(H6+H3)/(H4+H6)</f>
        <v>0.39845497052246404</v>
      </c>
      <c r="I9" s="156">
        <f>(I6+I3)/(I4+I6)</f>
        <v>0.37312925170068</v>
      </c>
      <c r="J9" s="156">
        <f>(J6+J3)/(J4+J6)</f>
        <v>0.352025506376594</v>
      </c>
      <c r="K9" s="156">
        <f>(K6+K3)/(K4+K6)</f>
        <v>0.315974547890154</v>
      </c>
      <c r="L9" s="156">
        <f>(L6+L3)/(L4+L6)</f>
        <v>0.38290309840950704</v>
      </c>
    </row>
    <row r="10" spans="1:11" ht="15.75" customHeight="1">
      <c r="A10" t="s">
        <v>79</v>
      </c>
      <c r="B10" s="157">
        <f>B5/B7</f>
        <v>0.12724273045988901</v>
      </c>
      <c r="C10" s="157">
        <f>C5/C7</f>
        <v>0.110097232610322</v>
      </c>
      <c r="D10" s="157">
        <f>D5/D7</f>
        <v>0.12601927353595302</v>
      </c>
      <c r="E10" s="157">
        <f>E5/E7</f>
        <v>0.13900736719658802</v>
      </c>
      <c r="F10" s="157">
        <f>F5/F7</f>
        <v>0.143266020034982</v>
      </c>
      <c r="G10" s="157">
        <f>G5/G7</f>
        <v>0.164814171587357</v>
      </c>
      <c r="H10" s="157">
        <f>H5/H7</f>
        <v>0.228369308906222</v>
      </c>
      <c r="I10" s="157">
        <f>I5/I7</f>
        <v>0.273804485823106</v>
      </c>
      <c r="J10" s="157">
        <f>J5/J7</f>
        <v>0.28726893261777</v>
      </c>
      <c r="K10" s="157">
        <f>K5/K7</f>
        <v>0.305852090032154</v>
      </c>
    </row>
    <row r="15" ht="12.75" customHeight="1">
      <c r="A15">
        <f>B2+B3+B5+B6</f>
        <v>5124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zoomScale="137" zoomScaleNormal="137" workbookViewId="0" topLeftCell="A4">
      <selection activeCell="E14" sqref="E14"/>
    </sheetView>
  </sheetViews>
  <sheetFormatPr defaultColWidth="12.57421875" defaultRowHeight="15.75" customHeight="1"/>
  <cols>
    <col min="1" max="16384" width="11.57421875" style="0" customWidth="1"/>
  </cols>
  <sheetData>
    <row r="1" spans="1:6" ht="15.75" customHeight="1">
      <c r="A1" s="94" t="s">
        <v>1</v>
      </c>
      <c r="B1" t="s">
        <v>80</v>
      </c>
      <c r="C1" s="95" t="s">
        <v>81</v>
      </c>
      <c r="D1" s="95" t="s">
        <v>82</v>
      </c>
      <c r="E1" s="95" t="s">
        <v>72</v>
      </c>
      <c r="F1" t="s">
        <v>72</v>
      </c>
    </row>
    <row r="2" spans="1:6" ht="15.75" customHeight="1">
      <c r="A2" s="100" t="s">
        <v>19</v>
      </c>
      <c r="B2" s="101">
        <v>1487</v>
      </c>
      <c r="C2" s="116">
        <v>302</v>
      </c>
      <c r="D2" s="116">
        <v>139</v>
      </c>
      <c r="E2" s="116">
        <f aca="true" t="shared" si="0" ref="E2:E13">SUM(B2:D2)</f>
        <v>1928</v>
      </c>
      <c r="F2" s="152">
        <f aca="true" t="shared" si="1" ref="F2:F14">D2/E2</f>
        <v>0.0720954356846473</v>
      </c>
    </row>
    <row r="3" spans="1:6" ht="15.75" customHeight="1">
      <c r="A3" s="103" t="s">
        <v>16</v>
      </c>
      <c r="B3" s="104">
        <v>126</v>
      </c>
      <c r="C3" s="116">
        <v>26</v>
      </c>
      <c r="D3" s="116">
        <v>23</v>
      </c>
      <c r="E3" s="116">
        <f t="shared" si="0"/>
        <v>175</v>
      </c>
      <c r="F3" s="152">
        <f t="shared" si="1"/>
        <v>0.131428571428571</v>
      </c>
    </row>
    <row r="4" spans="1:6" ht="15.75" customHeight="1">
      <c r="A4" s="105" t="s">
        <v>24</v>
      </c>
      <c r="B4" s="106">
        <v>124</v>
      </c>
      <c r="C4" s="116">
        <v>35</v>
      </c>
      <c r="D4" s="116">
        <v>32</v>
      </c>
      <c r="E4" s="116">
        <f t="shared" si="0"/>
        <v>191</v>
      </c>
      <c r="F4" s="152">
        <f t="shared" si="1"/>
        <v>0.167539267015707</v>
      </c>
    </row>
    <row r="5" spans="1:6" ht="33.75" customHeight="1">
      <c r="A5" s="105" t="s">
        <v>14</v>
      </c>
      <c r="B5" s="106">
        <v>112</v>
      </c>
      <c r="C5" s="116">
        <v>37</v>
      </c>
      <c r="D5" s="116">
        <v>38</v>
      </c>
      <c r="E5" s="116">
        <f t="shared" si="0"/>
        <v>187</v>
      </c>
      <c r="F5" s="152">
        <f t="shared" si="1"/>
        <v>0.20320855614973302</v>
      </c>
    </row>
    <row r="6" spans="1:6" ht="24" customHeight="1">
      <c r="A6" s="105" t="s">
        <v>39</v>
      </c>
      <c r="B6" s="106">
        <v>313</v>
      </c>
      <c r="C6" s="116">
        <v>56</v>
      </c>
      <c r="D6" s="116">
        <v>81</v>
      </c>
      <c r="E6" s="116">
        <f t="shared" si="0"/>
        <v>450</v>
      </c>
      <c r="F6" s="152">
        <f t="shared" si="1"/>
        <v>0.18</v>
      </c>
    </row>
    <row r="7" spans="1:6" ht="15.75" customHeight="1">
      <c r="A7" s="107" t="s">
        <v>41</v>
      </c>
      <c r="B7" s="108">
        <v>188</v>
      </c>
      <c r="C7" s="116">
        <v>138</v>
      </c>
      <c r="D7" s="116">
        <v>68</v>
      </c>
      <c r="E7" s="116">
        <f t="shared" si="0"/>
        <v>394</v>
      </c>
      <c r="F7" s="152">
        <f t="shared" si="1"/>
        <v>0.17258883248731</v>
      </c>
    </row>
    <row r="8" spans="1:6" ht="24" customHeight="1">
      <c r="A8" s="100" t="s">
        <v>25</v>
      </c>
      <c r="B8" s="101">
        <v>132</v>
      </c>
      <c r="C8" s="116">
        <v>92</v>
      </c>
      <c r="D8" s="116">
        <v>18</v>
      </c>
      <c r="E8" s="116">
        <f t="shared" si="0"/>
        <v>242</v>
      </c>
      <c r="F8" s="152">
        <f t="shared" si="1"/>
        <v>0.0743801652892562</v>
      </c>
    </row>
    <row r="9" spans="1:6" ht="15.75" customHeight="1">
      <c r="A9" s="100" t="s">
        <v>15</v>
      </c>
      <c r="B9" s="101">
        <v>63</v>
      </c>
      <c r="C9" s="116">
        <v>24</v>
      </c>
      <c r="D9" s="116">
        <v>16</v>
      </c>
      <c r="E9" s="116">
        <f t="shared" si="0"/>
        <v>103</v>
      </c>
      <c r="F9" s="152">
        <f t="shared" si="1"/>
        <v>0.155339805825243</v>
      </c>
    </row>
    <row r="10" spans="1:6" ht="24" customHeight="1">
      <c r="A10" s="100" t="s">
        <v>45</v>
      </c>
      <c r="B10" s="101">
        <v>155</v>
      </c>
      <c r="C10" s="116">
        <v>34</v>
      </c>
      <c r="D10" s="116">
        <v>36</v>
      </c>
      <c r="E10" s="116">
        <f t="shared" si="0"/>
        <v>225</v>
      </c>
      <c r="F10" s="152">
        <f t="shared" si="1"/>
        <v>0.16</v>
      </c>
    </row>
    <row r="11" spans="1:6" ht="24" customHeight="1">
      <c r="A11" s="100" t="s">
        <v>13</v>
      </c>
      <c r="B11" s="101">
        <v>191</v>
      </c>
      <c r="C11" s="116">
        <v>160</v>
      </c>
      <c r="D11" s="116">
        <v>114</v>
      </c>
      <c r="E11" s="116">
        <f t="shared" si="0"/>
        <v>465</v>
      </c>
      <c r="F11" s="152">
        <f t="shared" si="1"/>
        <v>0.24516129032258102</v>
      </c>
    </row>
    <row r="12" spans="1:6" ht="15.75" customHeight="1">
      <c r="A12" s="100" t="s">
        <v>48</v>
      </c>
      <c r="B12" s="101">
        <v>127</v>
      </c>
      <c r="C12" s="116">
        <v>45</v>
      </c>
      <c r="D12" s="116">
        <v>25</v>
      </c>
      <c r="E12" s="116">
        <f t="shared" si="0"/>
        <v>197</v>
      </c>
      <c r="F12" s="152">
        <f t="shared" si="1"/>
        <v>0.12690355329949202</v>
      </c>
    </row>
    <row r="13" spans="1:6" ht="33.75" customHeight="1">
      <c r="A13" s="105" t="s">
        <v>26</v>
      </c>
      <c r="B13" s="106">
        <v>194</v>
      </c>
      <c r="C13" s="116">
        <v>51</v>
      </c>
      <c r="D13" s="116">
        <v>27</v>
      </c>
      <c r="E13" s="116">
        <f t="shared" si="0"/>
        <v>272</v>
      </c>
      <c r="F13" s="152">
        <f t="shared" si="1"/>
        <v>0.0992647058823529</v>
      </c>
    </row>
    <row r="14" spans="1:6" ht="15.75" customHeight="1">
      <c r="A14" s="112" t="s">
        <v>30</v>
      </c>
      <c r="B14" s="113">
        <f>SUM(B2:B13)</f>
        <v>3212</v>
      </c>
      <c r="C14" s="113">
        <f>SUM(C2:C13)</f>
        <v>1000</v>
      </c>
      <c r="D14" s="113">
        <f>SUM(D2:D13)</f>
        <v>617</v>
      </c>
      <c r="E14" s="113">
        <f>SUM(E2:E13)</f>
        <v>4829</v>
      </c>
      <c r="F14" s="152">
        <f t="shared" si="1"/>
        <v>0.12776972458065902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5" sqref="A15"/>
    </sheetView>
  </sheetViews>
  <sheetFormatPr defaultColWidth="12.57421875" defaultRowHeight="15.75" customHeight="1"/>
  <cols>
    <col min="1" max="16384" width="11.57421875" style="0" customWidth="1"/>
  </cols>
  <sheetData>
    <row r="1" spans="1:8" ht="15.75" customHeight="1">
      <c r="A1" s="94" t="s">
        <v>1</v>
      </c>
      <c r="B1" s="109" t="s">
        <v>68</v>
      </c>
      <c r="C1" s="109" t="s">
        <v>11</v>
      </c>
      <c r="D1" s="109" t="s">
        <v>27</v>
      </c>
      <c r="E1" s="109" t="s">
        <v>9</v>
      </c>
      <c r="F1" s="109" t="s">
        <v>62</v>
      </c>
      <c r="G1" s="109" t="s">
        <v>83</v>
      </c>
      <c r="H1" s="109" t="s">
        <v>84</v>
      </c>
    </row>
    <row r="2" spans="1:8" ht="15.75" customHeight="1">
      <c r="A2" s="100" t="s">
        <v>19</v>
      </c>
      <c r="B2" s="102">
        <v>1277</v>
      </c>
      <c r="C2" s="102">
        <v>428</v>
      </c>
      <c r="D2" s="102">
        <v>1065</v>
      </c>
      <c r="E2" s="109">
        <f aca="true" t="shared" si="0" ref="E2:E14">SUM(B2:D2)</f>
        <v>2770</v>
      </c>
      <c r="F2" s="137">
        <f aca="true" t="shared" si="1" ref="F2:F14">D2/E2</f>
        <v>0.384476534296029</v>
      </c>
      <c r="G2" s="137">
        <f aca="true" t="shared" si="2" ref="G2:G14">+C2/E2</f>
        <v>0.15451263537906101</v>
      </c>
      <c r="H2" s="137">
        <f aca="true" t="shared" si="3" ref="H2:H14">+B2/E2</f>
        <v>0.46101083032491</v>
      </c>
    </row>
    <row r="3" spans="1:8" ht="15.75" customHeight="1">
      <c r="A3" s="103" t="s">
        <v>16</v>
      </c>
      <c r="B3" s="102">
        <v>149</v>
      </c>
      <c r="C3" s="102">
        <v>23</v>
      </c>
      <c r="D3" s="102">
        <v>80</v>
      </c>
      <c r="E3" s="109">
        <f t="shared" si="0"/>
        <v>252</v>
      </c>
      <c r="F3" s="137">
        <f t="shared" si="1"/>
        <v>0.317460317460317</v>
      </c>
      <c r="G3" s="137">
        <f t="shared" si="2"/>
        <v>0.09126984126984129</v>
      </c>
      <c r="H3" s="137">
        <f t="shared" si="3"/>
        <v>0.5912698412698411</v>
      </c>
    </row>
    <row r="4" spans="1:8" ht="15.75" customHeight="1">
      <c r="A4" s="105" t="s">
        <v>24</v>
      </c>
      <c r="B4" s="102">
        <v>127</v>
      </c>
      <c r="C4" s="102">
        <v>69</v>
      </c>
      <c r="D4" s="102">
        <v>32</v>
      </c>
      <c r="E4" s="109">
        <f t="shared" si="0"/>
        <v>228</v>
      </c>
      <c r="F4" s="137">
        <f t="shared" si="1"/>
        <v>0.140350877192982</v>
      </c>
      <c r="G4" s="137">
        <f t="shared" si="2"/>
        <v>0.30263157894736803</v>
      </c>
      <c r="H4" s="137">
        <f t="shared" si="3"/>
        <v>0.5570175438596491</v>
      </c>
    </row>
    <row r="5" spans="1:8" ht="33.75" customHeight="1">
      <c r="A5" s="105" t="s">
        <v>14</v>
      </c>
      <c r="B5" s="102">
        <v>67</v>
      </c>
      <c r="C5" s="102">
        <v>41</v>
      </c>
      <c r="D5" s="102">
        <v>67</v>
      </c>
      <c r="E5" s="109">
        <f t="shared" si="0"/>
        <v>175</v>
      </c>
      <c r="F5" s="137">
        <f t="shared" si="1"/>
        <v>0.382857142857143</v>
      </c>
      <c r="G5" s="137">
        <f t="shared" si="2"/>
        <v>0.23428571428571401</v>
      </c>
      <c r="H5" s="137">
        <f t="shared" si="3"/>
        <v>0.382857142857143</v>
      </c>
    </row>
    <row r="6" spans="1:8" ht="23.25" customHeight="1">
      <c r="A6" s="105" t="s">
        <v>39</v>
      </c>
      <c r="B6" s="102">
        <v>257</v>
      </c>
      <c r="C6" s="102">
        <v>15</v>
      </c>
      <c r="D6" s="102">
        <v>442</v>
      </c>
      <c r="E6" s="109">
        <f t="shared" si="0"/>
        <v>714</v>
      </c>
      <c r="F6" s="137">
        <f t="shared" si="1"/>
        <v>0.6190476190476191</v>
      </c>
      <c r="G6" s="137">
        <f t="shared" si="2"/>
        <v>0.021008403361344498</v>
      </c>
      <c r="H6" s="137">
        <f t="shared" si="3"/>
        <v>0.359943977591036</v>
      </c>
    </row>
    <row r="7" spans="1:8" ht="15.75" customHeight="1">
      <c r="A7" s="107" t="s">
        <v>41</v>
      </c>
      <c r="B7" s="102">
        <v>165</v>
      </c>
      <c r="C7" s="102">
        <v>141</v>
      </c>
      <c r="D7" s="102">
        <v>201</v>
      </c>
      <c r="E7" s="109">
        <f t="shared" si="0"/>
        <v>507</v>
      </c>
      <c r="F7" s="137">
        <f t="shared" si="1"/>
        <v>0.396449704142012</v>
      </c>
      <c r="G7" s="137">
        <f t="shared" si="2"/>
        <v>0.27810650887574</v>
      </c>
      <c r="H7" s="137">
        <f t="shared" si="3"/>
        <v>0.325443786982248</v>
      </c>
    </row>
    <row r="8" spans="1:8" ht="23.25" customHeight="1">
      <c r="A8" s="100" t="s">
        <v>25</v>
      </c>
      <c r="B8" s="102">
        <v>164</v>
      </c>
      <c r="C8" s="102">
        <v>42</v>
      </c>
      <c r="D8" s="102">
        <v>14</v>
      </c>
      <c r="E8" s="109">
        <f t="shared" si="0"/>
        <v>220</v>
      </c>
      <c r="F8" s="137">
        <f t="shared" si="1"/>
        <v>0.0636363636363636</v>
      </c>
      <c r="G8" s="137">
        <f t="shared" si="2"/>
        <v>0.19090909090909103</v>
      </c>
      <c r="H8" s="137">
        <f t="shared" si="3"/>
        <v>0.745454545454545</v>
      </c>
    </row>
    <row r="9" spans="1:8" ht="15.75" customHeight="1">
      <c r="A9" s="100" t="s">
        <v>15</v>
      </c>
      <c r="B9" s="102">
        <v>66</v>
      </c>
      <c r="C9" s="102">
        <v>42</v>
      </c>
      <c r="D9" s="102">
        <v>42</v>
      </c>
      <c r="E9" s="109">
        <f t="shared" si="0"/>
        <v>150</v>
      </c>
      <c r="F9" s="137">
        <f t="shared" si="1"/>
        <v>0.28</v>
      </c>
      <c r="G9" s="137">
        <f t="shared" si="2"/>
        <v>0.28</v>
      </c>
      <c r="H9" s="137">
        <f t="shared" si="3"/>
        <v>0.44</v>
      </c>
    </row>
    <row r="10" spans="1:8" ht="23.25" customHeight="1">
      <c r="A10" s="100" t="s">
        <v>45</v>
      </c>
      <c r="B10" s="102">
        <v>213</v>
      </c>
      <c r="C10" s="102">
        <v>65</v>
      </c>
      <c r="D10" s="102">
        <v>51</v>
      </c>
      <c r="E10" s="109">
        <f t="shared" si="0"/>
        <v>329</v>
      </c>
      <c r="F10" s="137">
        <f t="shared" si="1"/>
        <v>0.15501519756838902</v>
      </c>
      <c r="G10" s="137">
        <f t="shared" si="2"/>
        <v>0.197568389057751</v>
      </c>
      <c r="H10" s="137">
        <f t="shared" si="3"/>
        <v>0.64741641337386</v>
      </c>
    </row>
    <row r="11" spans="1:8" ht="23.25" customHeight="1">
      <c r="A11" s="100" t="s">
        <v>13</v>
      </c>
      <c r="B11" s="102">
        <v>180</v>
      </c>
      <c r="C11" s="102">
        <v>206</v>
      </c>
      <c r="D11" s="102">
        <v>216</v>
      </c>
      <c r="E11" s="109">
        <f t="shared" si="0"/>
        <v>602</v>
      </c>
      <c r="F11" s="137">
        <f t="shared" si="1"/>
        <v>0.35880398671096303</v>
      </c>
      <c r="G11" s="137">
        <f t="shared" si="2"/>
        <v>0.3421926910299</v>
      </c>
      <c r="H11" s="137">
        <f t="shared" si="3"/>
        <v>0.299003322259136</v>
      </c>
    </row>
    <row r="12" spans="1:8" ht="15.75" customHeight="1">
      <c r="A12" s="100" t="s">
        <v>48</v>
      </c>
      <c r="B12" s="102">
        <v>134</v>
      </c>
      <c r="C12" s="102">
        <v>99</v>
      </c>
      <c r="D12" s="102">
        <v>63</v>
      </c>
      <c r="E12" s="109">
        <f t="shared" si="0"/>
        <v>296</v>
      </c>
      <c r="F12" s="137">
        <f t="shared" si="1"/>
        <v>0.21283783783783802</v>
      </c>
      <c r="G12" s="137">
        <f t="shared" si="2"/>
        <v>0.33445945945945904</v>
      </c>
      <c r="H12" s="137">
        <f t="shared" si="3"/>
        <v>0.452702702702703</v>
      </c>
    </row>
    <row r="13" spans="1:8" ht="33.75" customHeight="1">
      <c r="A13" s="105" t="s">
        <v>26</v>
      </c>
      <c r="B13" s="109">
        <v>133</v>
      </c>
      <c r="C13" s="102">
        <v>97</v>
      </c>
      <c r="D13" s="102">
        <v>105</v>
      </c>
      <c r="E13" s="109">
        <f t="shared" si="0"/>
        <v>335</v>
      </c>
      <c r="F13" s="137">
        <f t="shared" si="1"/>
        <v>0.31343283582089604</v>
      </c>
      <c r="G13" s="137">
        <f t="shared" si="2"/>
        <v>0.28955223880597</v>
      </c>
      <c r="H13" s="137">
        <f t="shared" si="3"/>
        <v>0.39701492537313404</v>
      </c>
    </row>
    <row r="14" spans="1:8" ht="15.75" customHeight="1">
      <c r="A14" s="109" t="s">
        <v>66</v>
      </c>
      <c r="B14" s="109">
        <f>SUM(B2:B13)</f>
        <v>2932</v>
      </c>
      <c r="C14" s="109">
        <f>SUM(C2:C13)</f>
        <v>1268</v>
      </c>
      <c r="D14" s="123">
        <f>SUM(D2:D13)</f>
        <v>2378</v>
      </c>
      <c r="E14" s="109">
        <f t="shared" si="0"/>
        <v>6578</v>
      </c>
      <c r="F14" s="137">
        <f t="shared" si="1"/>
        <v>0.36150805716023104</v>
      </c>
      <c r="G14" s="137">
        <f t="shared" si="2"/>
        <v>0.192763757981149</v>
      </c>
      <c r="H14" s="137">
        <f t="shared" si="3"/>
        <v>0.44572818485862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Marjorie VG</dc:creator>
  <cp:keywords/>
  <dc:description/>
  <cp:lastModifiedBy/>
  <cp:lastPrinted>2016-09-28T08:28:50Z</cp:lastPrinted>
  <dcterms:created xsi:type="dcterms:W3CDTF">2016-09-27T12:16:30Z</dcterms:created>
  <dcterms:modified xsi:type="dcterms:W3CDTF">2016-12-10T13:59:56Z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DGEF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