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7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STATS MI JANVIER 2021" sheetId="1" state="visible" r:id="rId2"/>
    <sheet name="NAT MI" sheetId="2" state="visible" r:id="rId3"/>
    <sheet name="NAT EUROSTAT OFPRA" sheetId="3" state="visible" r:id="rId4"/>
    <sheet name="DUBLINES" sheetId="4" state="visible" r:id="rId5"/>
    <sheet name="visas long séjour réfugié" sheetId="5" state="visible" r:id="rId6"/>
    <sheet name="recours cnda 2020" sheetId="6" state="visible" r:id="rId7"/>
    <sheet name="DECISION CNDA 2020" sheetId="7" state="visible" r:id="rId8"/>
    <sheet name="demandes pendantes ttes procédu" sheetId="8" state="visible" r:id="rId9"/>
    <sheet name="Feuille9" sheetId="9" state="visible" r:id="rId10"/>
  </sheets>
  <definedNames>
    <definedName function="false" hidden="true" localSheetId="6" name="_xlnm._FilterDatabase" vbProcedure="false">'DECISION CNDA 2020'!$A$2:$M$124</definedName>
    <definedName function="false" hidden="true" localSheetId="7" name="_xlnm._FilterDatabase" vbProcedure="false">'demandes pendantes ttes procédu'!$A:$P</definedName>
    <definedName function="false" hidden="true" localSheetId="8" name="_xlnm._FilterDatabase" vbProcedure="false">Feuille9!$A$27:$G$41</definedName>
    <definedName function="false" hidden="true" localSheetId="1" name="_xlnm._FilterDatabase" vbProcedure="false">'NAT MI'!$A$1:$F$18</definedName>
    <definedName function="false" hidden="true" localSheetId="5" name="_xlnm._FilterDatabase" vbProcedure="false">'recours cnda 2020'!$A$1:$E$1048515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<sst xmlns="http://schemas.openxmlformats.org/spreadsheetml/2006/main" count="1098" uniqueCount="546">
  <si>
    <t xml:space="preserve">type</t>
  </si>
  <si>
    <t xml:space="preserve">PART</t>
  </si>
  <si>
    <t xml:space="preserve">EVOLUTION</t>
  </si>
  <si>
    <t xml:space="preserve"> 1ER DA GUDA PN OU PA</t>
  </si>
  <si>
    <t xml:space="preserve">DUBLIN</t>
  </si>
  <si>
    <t xml:space="preserve">Total 1ER DA GUDA</t>
  </si>
  <si>
    <t xml:space="preserve">REEXAMENS OFPRA</t>
  </si>
  <si>
    <t xml:space="preserve">REEXAMENS DUBLIN </t>
  </si>
  <si>
    <t xml:space="preserve">REEXAMENS</t>
  </si>
  <si>
    <t xml:space="preserve">REQUALIFICATION</t>
  </si>
  <si>
    <t xml:space="preserve">RETENTION </t>
  </si>
  <si>
    <t xml:space="preserve">REINSTALLES</t>
  </si>
  <si>
    <t xml:space="preserve">HORS GUDA (requalifiés, rétention, REINSTALLES)</t>
  </si>
  <si>
    <t xml:space="preserve">TOTAL</t>
  </si>
  <si>
    <t xml:space="preserve">2018-2020</t>
  </si>
  <si>
    <t xml:space="preserve">OFPRA MI</t>
  </si>
  <si>
    <t xml:space="preserve">OFPRA</t>
  </si>
  <si>
    <t xml:space="preserve">DIFFERENCE</t>
  </si>
  <si>
    <t xml:space="preserve">DECISIONS </t>
  </si>
  <si>
    <t xml:space="preserve">PART 2020</t>
  </si>
  <si>
    <t xml:space="preserve">PART 18-20</t>
  </si>
  <si>
    <t xml:space="preserve">t</t>
  </si>
  <si>
    <t xml:space="preserve">REFUGIE OFPRA</t>
  </si>
  <si>
    <t xml:space="preserve">PS OFPRA</t>
  </si>
  <si>
    <t xml:space="preserve">ACCORDS OFPRA</t>
  </si>
  <si>
    <t xml:space="preserve">REJETS OFPRA</t>
  </si>
  <si>
    <t xml:space="preserve">DECISIONS OFPRA</t>
  </si>
  <si>
    <t xml:space="preserve">RECOURS CNDA</t>
  </si>
  <si>
    <t xml:space="preserve">REFUGIE CNDA</t>
  </si>
  <si>
    <t xml:space="preserve">PS CNDA</t>
  </si>
  <si>
    <t xml:space="preserve">ACCORDS CNDA</t>
  </si>
  <si>
    <t xml:space="preserve">REJETS CNDA</t>
  </si>
  <si>
    <t xml:space="preserve">TOTAL CNDA</t>
  </si>
  <si>
    <t xml:space="preserve">ACCORDS OFPRA CNDA</t>
  </si>
  <si>
    <t xml:space="preserve">REJETS DEFINITIFS</t>
  </si>
  <si>
    <t xml:space="preserve">NP</t>
  </si>
  <si>
    <t xml:space="preserve">NATIONALITES</t>
  </si>
  <si>
    <t xml:space="preserve">EV</t>
  </si>
  <si>
    <t xml:space="preserve">AF</t>
  </si>
  <si>
    <t xml:space="preserve">AFGHANISTAN</t>
  </si>
  <si>
    <t xml:space="preserve">AL</t>
  </si>
  <si>
    <t xml:space="preserve">ALBANIE</t>
  </si>
  <si>
    <t xml:space="preserve">BD</t>
  </si>
  <si>
    <t xml:space="preserve">BANGLADESH</t>
  </si>
  <si>
    <t xml:space="preserve">CD</t>
  </si>
  <si>
    <t xml:space="preserve">RDC </t>
  </si>
  <si>
    <t xml:space="preserve">CI</t>
  </si>
  <si>
    <t xml:space="preserve">COTE D IVOIRE</t>
  </si>
  <si>
    <t xml:space="preserve">GE</t>
  </si>
  <si>
    <t xml:space="preserve">GEORGIE</t>
  </si>
  <si>
    <t xml:space="preserve">GN</t>
  </si>
  <si>
    <t xml:space="preserve">GUINEE</t>
  </si>
  <si>
    <t xml:space="preserve">HT</t>
  </si>
  <si>
    <t xml:space="preserve">HAITI</t>
  </si>
  <si>
    <t xml:space="preserve">ML</t>
  </si>
  <si>
    <t xml:space="preserve">MALI</t>
  </si>
  <si>
    <t xml:space="preserve">NG</t>
  </si>
  <si>
    <t xml:space="preserve">NIGERIA</t>
  </si>
  <si>
    <t xml:space="preserve">PK</t>
  </si>
  <si>
    <t xml:space="preserve">PAKISTAN</t>
  </si>
  <si>
    <t xml:space="preserve">TR</t>
  </si>
  <si>
    <t xml:space="preserve">TURQUIE</t>
  </si>
  <si>
    <t xml:space="preserve">UA</t>
  </si>
  <si>
    <t xml:space="preserve">UKRAINE</t>
  </si>
  <si>
    <t xml:space="preserve">SO</t>
  </si>
  <si>
    <t xml:space="preserve">SOMALIE</t>
  </si>
  <si>
    <t xml:space="preserve">sous total</t>
  </si>
  <si>
    <t xml:space="preserve">AUTRES NATIONALITES</t>
  </si>
  <si>
    <t xml:space="preserve">TOTAL PREMIERES DEMANDES ADULTES </t>
  </si>
  <si>
    <t xml:space="preserve">EUROSTAT</t>
  </si>
  <si>
    <t xml:space="preserve">DIFFÉRENCE OFPRA/EUROSTAT</t>
  </si>
  <si>
    <t xml:space="preserve">PAYS</t>
  </si>
  <si>
    <t xml:space="preserve">1ER DA ADULTES</t>
  </si>
  <si>
    <t xml:space="preserve">REEXAMENS ADULTES</t>
  </si>
  <si>
    <t xml:space="preserve">PRIMO MINEURS</t>
  </si>
  <si>
    <t xml:space="preserve">REEX MINEURS</t>
  </si>
  <si>
    <t xml:space="preserve">Total</t>
  </si>
  <si>
    <t xml:space="preserve">Primo-demandeur d'asile</t>
  </si>
  <si>
    <t xml:space="preserve">Afghanistan</t>
  </si>
  <si>
    <t xml:space="preserve">Guinée</t>
  </si>
  <si>
    <t xml:space="preserve">Bangladesh</t>
  </si>
  <si>
    <t xml:space="preserve">Côte d'Ivoire</t>
  </si>
  <si>
    <t xml:space="preserve">Nigéria</t>
  </si>
  <si>
    <t xml:space="preserve">Rép. Dém. Congo</t>
  </si>
  <si>
    <t xml:space="preserve">Haïti</t>
  </si>
  <si>
    <t xml:space="preserve">Turquie</t>
  </si>
  <si>
    <t xml:space="preserve">Pakistan</t>
  </si>
  <si>
    <t xml:space="preserve">Albanie</t>
  </si>
  <si>
    <t xml:space="preserve">Somalie</t>
  </si>
  <si>
    <t xml:space="preserve">Mali</t>
  </si>
  <si>
    <t xml:space="preserve">Géorgie</t>
  </si>
  <si>
    <t xml:space="preserve">RU</t>
  </si>
  <si>
    <t xml:space="preserve">Russie</t>
  </si>
  <si>
    <t xml:space="preserve">SY</t>
  </si>
  <si>
    <t xml:space="preserve">Syrie</t>
  </si>
  <si>
    <t xml:space="preserve">Ukraine</t>
  </si>
  <si>
    <t xml:space="preserve">DZ</t>
  </si>
  <si>
    <t xml:space="preserve">Algérie</t>
  </si>
  <si>
    <t xml:space="preserve">KM</t>
  </si>
  <si>
    <t xml:space="preserve">Comores</t>
  </si>
  <si>
    <t xml:space="preserve">MD</t>
  </si>
  <si>
    <t xml:space="preserve">Moldavie</t>
  </si>
  <si>
    <t xml:space="preserve">LK</t>
  </si>
  <si>
    <t xml:space="preserve">Sri Lanka</t>
  </si>
  <si>
    <t xml:space="preserve">AO</t>
  </si>
  <si>
    <t xml:space="preserve">Angola</t>
  </si>
  <si>
    <t xml:space="preserve">SN</t>
  </si>
  <si>
    <t xml:space="preserve">Sénégal</t>
  </si>
  <si>
    <t xml:space="preserve">MR</t>
  </si>
  <si>
    <t xml:space="preserve">Mauritanie</t>
  </si>
  <si>
    <t xml:space="preserve">SD</t>
  </si>
  <si>
    <t xml:space="preserve">Soudan</t>
  </si>
  <si>
    <t xml:space="preserve">XK</t>
  </si>
  <si>
    <t xml:space="preserve">Kosovo</t>
  </si>
  <si>
    <t xml:space="preserve">ER</t>
  </si>
  <si>
    <t xml:space="preserve">Érythrée</t>
  </si>
  <si>
    <t xml:space="preserve">AM</t>
  </si>
  <si>
    <t xml:space="preserve">Arménie</t>
  </si>
  <si>
    <t xml:space="preserve">CN</t>
  </si>
  <si>
    <t xml:space="preserve">Chine</t>
  </si>
  <si>
    <t xml:space="preserve">CM</t>
  </si>
  <si>
    <t xml:space="preserve">Cameroun</t>
  </si>
  <si>
    <t xml:space="preserve">TD</t>
  </si>
  <si>
    <t xml:space="preserve">Tchad</t>
  </si>
  <si>
    <t xml:space="preserve">RS</t>
  </si>
  <si>
    <t xml:space="preserve">Serbie</t>
  </si>
  <si>
    <t xml:space="preserve">BA</t>
  </si>
  <si>
    <t xml:space="preserve">Bosnie-Herzégovine</t>
  </si>
  <si>
    <t xml:space="preserve">CG</t>
  </si>
  <si>
    <t xml:space="preserve">Congo</t>
  </si>
  <si>
    <t xml:space="preserve">IQ</t>
  </si>
  <si>
    <t xml:space="preserve">Irak</t>
  </si>
  <si>
    <t xml:space="preserve">MA</t>
  </si>
  <si>
    <t xml:space="preserve">Maroc</t>
  </si>
  <si>
    <t xml:space="preserve">CO</t>
  </si>
  <si>
    <t xml:space="preserve">Colombie</t>
  </si>
  <si>
    <t xml:space="preserve">ET</t>
  </si>
  <si>
    <t xml:space="preserve">Éthiopie</t>
  </si>
  <si>
    <t xml:space="preserve">GM</t>
  </si>
  <si>
    <t xml:space="preserve">Gambie</t>
  </si>
  <si>
    <t xml:space="preserve">VE</t>
  </si>
  <si>
    <t xml:space="preserve">Vénézuela</t>
  </si>
  <si>
    <t xml:space="preserve">CF</t>
  </si>
  <si>
    <t xml:space="preserve">Centrafrique</t>
  </si>
  <si>
    <t xml:space="preserve">EG</t>
  </si>
  <si>
    <t xml:space="preserve">Égypte</t>
  </si>
  <si>
    <t xml:space="preserve">EH</t>
  </si>
  <si>
    <t xml:space="preserve">Sahara occ. (origine)</t>
  </si>
  <si>
    <t xml:space="preserve">LY</t>
  </si>
  <si>
    <t xml:space="preserve">Libye</t>
  </si>
  <si>
    <t xml:space="preserve">AZ</t>
  </si>
  <si>
    <t xml:space="preserve">Azerbaïdjan</t>
  </si>
  <si>
    <t xml:space="preserve">CU</t>
  </si>
  <si>
    <t xml:space="preserve">Cuba</t>
  </si>
  <si>
    <t xml:space="preserve">IR</t>
  </si>
  <si>
    <t xml:space="preserve">Iran</t>
  </si>
  <si>
    <t xml:space="preserve">GA</t>
  </si>
  <si>
    <t xml:space="preserve">Gabon</t>
  </si>
  <si>
    <t xml:space="preserve">STLS</t>
  </si>
  <si>
    <t xml:space="preserve">Apatride</t>
  </si>
  <si>
    <t xml:space="preserve">TN</t>
  </si>
  <si>
    <t xml:space="preserve">Tunisie</t>
  </si>
  <si>
    <t xml:space="preserve">BI</t>
  </si>
  <si>
    <t xml:space="preserve">Burundi</t>
  </si>
  <si>
    <t xml:space="preserve">SL</t>
  </si>
  <si>
    <t xml:space="preserve">Sierra Leone</t>
  </si>
  <si>
    <t xml:space="preserve">IN</t>
  </si>
  <si>
    <t xml:space="preserve">Inde</t>
  </si>
  <si>
    <t xml:space="preserve">RW</t>
  </si>
  <si>
    <t xml:space="preserve">Rwanda</t>
  </si>
  <si>
    <t xml:space="preserve">MK</t>
  </si>
  <si>
    <t xml:space="preserve">Macédoine du Nord (Rép.)</t>
  </si>
  <si>
    <t xml:space="preserve">BF</t>
  </si>
  <si>
    <t xml:space="preserve">Burkina</t>
  </si>
  <si>
    <t xml:space="preserve">KZ</t>
  </si>
  <si>
    <t xml:space="preserve">Kazakhstan</t>
  </si>
  <si>
    <t xml:space="preserve">MN</t>
  </si>
  <si>
    <t xml:space="preserve">Mongolie</t>
  </si>
  <si>
    <t xml:space="preserve">LB</t>
  </si>
  <si>
    <t xml:space="preserve">Liban</t>
  </si>
  <si>
    <t xml:space="preserve">YE</t>
  </si>
  <si>
    <t xml:space="preserve">Yémen</t>
  </si>
  <si>
    <t xml:space="preserve">BJ</t>
  </si>
  <si>
    <t xml:space="preserve">Bénin</t>
  </si>
  <si>
    <t xml:space="preserve">MG</t>
  </si>
  <si>
    <t xml:space="preserve">Madagascar</t>
  </si>
  <si>
    <t xml:space="preserve">TG</t>
  </si>
  <si>
    <t xml:space="preserve">Togo</t>
  </si>
  <si>
    <t xml:space="preserve">PS</t>
  </si>
  <si>
    <t xml:space="preserve">Palestine (autorité)</t>
  </si>
  <si>
    <t xml:space="preserve">DO</t>
  </si>
  <si>
    <t xml:space="preserve">Dominicaine (Rép.)</t>
  </si>
  <si>
    <t xml:space="preserve">KW</t>
  </si>
  <si>
    <t xml:space="preserve">Koweït</t>
  </si>
  <si>
    <t xml:space="preserve">GH</t>
  </si>
  <si>
    <t xml:space="preserve">Ghana</t>
  </si>
  <si>
    <t xml:space="preserve">BY</t>
  </si>
  <si>
    <t xml:space="preserve">Biélorussie</t>
  </si>
  <si>
    <t xml:space="preserve">DJ</t>
  </si>
  <si>
    <t xml:space="preserve">Djibouti</t>
  </si>
  <si>
    <t xml:space="preserve">UNK</t>
  </si>
  <si>
    <t xml:space="preserve">AUTRES</t>
  </si>
  <si>
    <t xml:space="preserve">GW</t>
  </si>
  <si>
    <t xml:space="preserve">Guinée-Bissau</t>
  </si>
  <si>
    <t xml:space="preserve">PE</t>
  </si>
  <si>
    <t xml:space="preserve">Pérou</t>
  </si>
  <si>
    <t xml:space="preserve">NE</t>
  </si>
  <si>
    <t xml:space="preserve">Niger</t>
  </si>
  <si>
    <t xml:space="preserve">Népal</t>
  </si>
  <si>
    <t xml:space="preserve">TJ</t>
  </si>
  <si>
    <t xml:space="preserve">Tadjikistan</t>
  </si>
  <si>
    <t xml:space="preserve">BR</t>
  </si>
  <si>
    <t xml:space="preserve">Brésil</t>
  </si>
  <si>
    <t xml:space="preserve">KG</t>
  </si>
  <si>
    <t xml:space="preserve">Kirghizstan</t>
  </si>
  <si>
    <t xml:space="preserve">ZA</t>
  </si>
  <si>
    <t xml:space="preserve">Afrique du Sud</t>
  </si>
  <si>
    <t xml:space="preserve">ME</t>
  </si>
  <si>
    <t xml:space="preserve">Monténégro</t>
  </si>
  <si>
    <t xml:space="preserve">LR</t>
  </si>
  <si>
    <t xml:space="preserve">Libéria</t>
  </si>
  <si>
    <t xml:space="preserve">KH</t>
  </si>
  <si>
    <t xml:space="preserve">Cambodge</t>
  </si>
  <si>
    <t xml:space="preserve">KE</t>
  </si>
  <si>
    <t xml:space="preserve">Kenya</t>
  </si>
  <si>
    <t xml:space="preserve">UZ</t>
  </si>
  <si>
    <t xml:space="preserve">Ouzbékistan</t>
  </si>
  <si>
    <t xml:space="preserve">VN</t>
  </si>
  <si>
    <t xml:space="preserve">Vietnam</t>
  </si>
  <si>
    <t xml:space="preserve">SR</t>
  </si>
  <si>
    <t xml:space="preserve">Suriname</t>
  </si>
  <si>
    <t xml:space="preserve">UG</t>
  </si>
  <si>
    <t xml:space="preserve">Ouganda</t>
  </si>
  <si>
    <t xml:space="preserve">SS</t>
  </si>
  <si>
    <t xml:space="preserve">Soudan du Sud</t>
  </si>
  <si>
    <t xml:space="preserve">SV</t>
  </si>
  <si>
    <t xml:space="preserve">Salvador</t>
  </si>
  <si>
    <t xml:space="preserve">NI</t>
  </si>
  <si>
    <t xml:space="preserve">Nicaragua</t>
  </si>
  <si>
    <t xml:space="preserve">MM</t>
  </si>
  <si>
    <t xml:space="preserve">Birmanie</t>
  </si>
  <si>
    <t xml:space="preserve">CL</t>
  </si>
  <si>
    <t xml:space="preserve">Chili</t>
  </si>
  <si>
    <t xml:space="preserve">MX</t>
  </si>
  <si>
    <t xml:space="preserve">Mexique</t>
  </si>
  <si>
    <t xml:space="preserve">MU</t>
  </si>
  <si>
    <t xml:space="preserve">Maurice</t>
  </si>
  <si>
    <t xml:space="preserve">SA</t>
  </si>
  <si>
    <t xml:space="preserve">Arabie saoudite</t>
  </si>
  <si>
    <t xml:space="preserve">GY</t>
  </si>
  <si>
    <t xml:space="preserve">Guyana</t>
  </si>
  <si>
    <t xml:space="preserve">HN</t>
  </si>
  <si>
    <t xml:space="preserve">Honduras</t>
  </si>
  <si>
    <t xml:space="preserve">TH</t>
  </si>
  <si>
    <t xml:space="preserve">Thaïlande</t>
  </si>
  <si>
    <t xml:space="preserve">AR</t>
  </si>
  <si>
    <t xml:space="preserve">Argentine</t>
  </si>
  <si>
    <t xml:space="preserve">GT</t>
  </si>
  <si>
    <t xml:space="preserve">Guatémala</t>
  </si>
  <si>
    <t xml:space="preserve">JM</t>
  </si>
  <si>
    <t xml:space="preserve">Jamaïque</t>
  </si>
  <si>
    <t xml:space="preserve">JO</t>
  </si>
  <si>
    <t xml:space="preserve">Jordanie</t>
  </si>
  <si>
    <t xml:space="preserve">PH</t>
  </si>
  <si>
    <t xml:space="preserve">Philippines</t>
  </si>
  <si>
    <t xml:space="preserve">US</t>
  </si>
  <si>
    <t xml:space="preserve">USA</t>
  </si>
  <si>
    <t xml:space="preserve">GQ</t>
  </si>
  <si>
    <t xml:space="preserve">Guinée équatoriale</t>
  </si>
  <si>
    <t xml:space="preserve">HR</t>
  </si>
  <si>
    <t xml:space="preserve">Croatie</t>
  </si>
  <si>
    <t xml:space="preserve">TZ</t>
  </si>
  <si>
    <t xml:space="preserve">Tanzanie</t>
  </si>
  <si>
    <t xml:space="preserve">LA</t>
  </si>
  <si>
    <t xml:space="preserve">Laos</t>
  </si>
  <si>
    <t xml:space="preserve">BT</t>
  </si>
  <si>
    <t xml:space="preserve">Bhoutan</t>
  </si>
  <si>
    <t xml:space="preserve">EC</t>
  </si>
  <si>
    <t xml:space="preserve">Equateur</t>
  </si>
  <si>
    <t xml:space="preserve">ANNEES</t>
  </si>
  <si>
    <t xml:space="preserve">DA ADULTES</t>
  </si>
  <si>
    <t xml:space="preserve">mineurs </t>
  </si>
  <si>
    <t xml:space="preserve">ENREGISTRES</t>
  </si>
  <si>
    <t xml:space="preserve">REQUALIFIES</t>
  </si>
  <si>
    <t xml:space="preserve">TRANSFERTS</t>
  </si>
  <si>
    <t xml:space="preserve">EN INSTANCE A LA FIN DE L’ANNEE</t>
  </si>
  <si>
    <t xml:space="preserve">année</t>
  </si>
  <si>
    <t xml:space="preserve">Conjoints</t>
  </si>
  <si>
    <t xml:space="preserve">Enfants</t>
  </si>
  <si>
    <t xml:space="preserve">VISAS REUNIFICATION </t>
  </si>
  <si>
    <t xml:space="preserve">protections accordées</t>
  </si>
  <si>
    <t xml:space="preserve">visas/protections accordées</t>
  </si>
  <si>
    <t xml:space="preserve">nbre visas par jour ouvré</t>
  </si>
  <si>
    <t xml:space="preserve">NAT</t>
  </si>
  <si>
    <t xml:space="preserve"> Rd Congo</t>
  </si>
  <si>
    <t xml:space="preserve">Egypte</t>
  </si>
  <si>
    <t xml:space="preserve">Sahara Occidental</t>
  </si>
  <si>
    <t xml:space="preserve">Erythrée</t>
  </si>
  <si>
    <t xml:space="preserve">Ethiopie</t>
  </si>
  <si>
    <t xml:space="preserve">MACEDOINE NORD</t>
  </si>
  <si>
    <t xml:space="preserve">Venezuela</t>
  </si>
  <si>
    <t xml:space="preserve"> </t>
  </si>
  <si>
    <t xml:space="preserve">nat </t>
  </si>
  <si>
    <t xml:space="preserve">RS CNDA</t>
  </si>
  <si>
    <t xml:space="preserve">REJETS</t>
  </si>
  <si>
    <t xml:space="preserve">ACCORDS</t>
  </si>
  <si>
    <t xml:space="preserve">décisions </t>
  </si>
  <si>
    <t xml:space="preserve">TX ANNUL</t>
  </si>
  <si>
    <t xml:space="preserve">Rejets  </t>
  </si>
  <si>
    <t xml:space="preserve">TX 19</t>
  </si>
  <si>
    <t xml:space="preserve">Afrique Sud</t>
  </si>
  <si>
    <t xml:space="preserve">Arabie Saoudite</t>
  </si>
  <si>
    <t xml:space="preserve">ARYM</t>
  </si>
  <si>
    <t xml:space="preserve">BO</t>
  </si>
  <si>
    <t xml:space="preserve">Bolivie</t>
  </si>
  <si>
    <t xml:space="preserve">CA</t>
  </si>
  <si>
    <t xml:space="preserve">Canada</t>
  </si>
  <si>
    <t xml:space="preserve">CV</t>
  </si>
  <si>
    <t xml:space="preserve">Cap-Vert</t>
  </si>
  <si>
    <t xml:space="preserve">PSE</t>
  </si>
  <si>
    <t xml:space="preserve">Cisjordanie</t>
  </si>
  <si>
    <t xml:space="preserve">KR</t>
  </si>
  <si>
    <t xml:space="preserve">Corée  Sud</t>
  </si>
  <si>
    <t xml:space="preserve">KP</t>
  </si>
  <si>
    <t xml:space="preserve">Corée du nord</t>
  </si>
  <si>
    <t xml:space="preserve">Côted'Ivoire</t>
  </si>
  <si>
    <t xml:space="preserve">AE</t>
  </si>
  <si>
    <t xml:space="preserve">Emirats arabes unies</t>
  </si>
  <si>
    <t xml:space="preserve">SZ</t>
  </si>
  <si>
    <t xml:space="preserve">ESWATINI</t>
  </si>
  <si>
    <t xml:space="preserve">Etats-Unis</t>
  </si>
  <si>
    <t xml:space="preserve">Guinée Equatoriale</t>
  </si>
  <si>
    <t xml:space="preserve">SOL</t>
  </si>
  <si>
    <t xml:space="preserve">Iles Salomon</t>
  </si>
  <si>
    <t xml:space="preserve">ID</t>
  </si>
  <si>
    <t xml:space="preserve">Indonésie</t>
  </si>
  <si>
    <t xml:space="preserve">IL</t>
  </si>
  <si>
    <t xml:space="preserve">Israël</t>
  </si>
  <si>
    <t xml:space="preserve">IT</t>
  </si>
  <si>
    <t xml:space="preserve">Italie</t>
  </si>
  <si>
    <t xml:space="preserve">JP</t>
  </si>
  <si>
    <t xml:space="preserve">Japon</t>
  </si>
  <si>
    <t xml:space="preserve">Kirghizistan</t>
  </si>
  <si>
    <t xml:space="preserve">MY</t>
  </si>
  <si>
    <t xml:space="preserve">Malaisie</t>
  </si>
  <si>
    <t xml:space="preserve">MZ</t>
  </si>
  <si>
    <t xml:space="preserve">MOZAMBIQUE</t>
  </si>
  <si>
    <t xml:space="preserve">Palestine</t>
  </si>
  <si>
    <t xml:space="preserve">RD CONGO</t>
  </si>
  <si>
    <t xml:space="preserve">Rép. Dominicaine</t>
  </si>
  <si>
    <t xml:space="preserve">RO</t>
  </si>
  <si>
    <t xml:space="preserve">Roumanie</t>
  </si>
  <si>
    <t xml:space="preserve">Sahara occidental</t>
  </si>
  <si>
    <t xml:space="preserve">SK</t>
  </si>
  <si>
    <t xml:space="preserve">SLOVAQUIE</t>
  </si>
  <si>
    <t xml:space="preserve">Soudan Sud</t>
  </si>
  <si>
    <t xml:space="preserve">TM</t>
  </si>
  <si>
    <t xml:space="preserve">Turkménistan</t>
  </si>
  <si>
    <t xml:space="preserve">Viêt-Nam</t>
  </si>
  <si>
    <t xml:space="preserve">ZW</t>
  </si>
  <si>
    <t xml:space="preserve">Zimbabwe</t>
  </si>
  <si>
    <t xml:space="preserve">CITIZEN</t>
  </si>
  <si>
    <t xml:space="preserve">CITIZEN_LABEL</t>
  </si>
  <si>
    <t xml:space="preserve">2019M12</t>
  </si>
  <si>
    <t xml:space="preserve">2020M01</t>
  </si>
  <si>
    <t xml:space="preserve">2020M02</t>
  </si>
  <si>
    <t xml:space="preserve">2020M03</t>
  </si>
  <si>
    <t xml:space="preserve">2020M04</t>
  </si>
  <si>
    <t xml:space="preserve">2020M05</t>
  </si>
  <si>
    <t xml:space="preserve">2020M06</t>
  </si>
  <si>
    <t xml:space="preserve">2020M07</t>
  </si>
  <si>
    <t xml:space="preserve">2020M08</t>
  </si>
  <si>
    <t xml:space="preserve">2020M09</t>
  </si>
  <si>
    <t xml:space="preserve">2020M10</t>
  </si>
  <si>
    <t xml:space="preserve">2020M11</t>
  </si>
  <si>
    <t xml:space="preserve">2020M12</t>
  </si>
  <si>
    <t xml:space="preserve">2020/2019</t>
  </si>
  <si>
    <t xml:space="preserve">République démocratique du Congo</t>
  </si>
  <si>
    <t xml:space="preserve">Haéti</t>
  </si>
  <si>
    <t xml:space="preserve">Iraq</t>
  </si>
  <si>
    <t xml:space="preserve">érythrée</t>
  </si>
  <si>
    <t xml:space="preserve">Kosovo (selon la résolution 1244/99 du Conseil de sécurité des Nations Unies)</t>
  </si>
  <si>
    <t xml:space="preserve">éthiopie</t>
  </si>
  <si>
    <t xml:space="preserve">Apatrides</t>
  </si>
  <si>
    <t xml:space="preserve">Chine Hong-Kong inclus</t>
  </si>
  <si>
    <t xml:space="preserve">Azerbaédjan</t>
  </si>
  <si>
    <t xml:space="preserve">République centrafricaine</t>
  </si>
  <si>
    <t xml:space="preserve">égypte</t>
  </si>
  <si>
    <t xml:space="preserve">Burkina Faso</t>
  </si>
  <si>
    <t xml:space="preserve">Koweét</t>
  </si>
  <si>
    <t xml:space="preserve">Macédoine du Nord</t>
  </si>
  <si>
    <t xml:space="preserve">République dominicaine</t>
  </si>
  <si>
    <t xml:space="preserve">Viét Nam</t>
  </si>
  <si>
    <t xml:space="preserve">Myanmar/Birmanie</t>
  </si>
  <si>
    <t xml:space="preserve">El Salvador</t>
  </si>
  <si>
    <t xml:space="preserve">états-Unis</t>
  </si>
  <si>
    <t xml:space="preserve">Jamaéque</t>
  </si>
  <si>
    <t xml:space="preserve">Guatemala</t>
  </si>
  <si>
    <t xml:space="preserve">Thaélande</t>
  </si>
  <si>
    <t xml:space="preserve">CR</t>
  </si>
  <si>
    <t xml:space="preserve">Costa Rica</t>
  </si>
  <si>
    <t xml:space="preserve">équateur</t>
  </si>
  <si>
    <t xml:space="preserve">PG</t>
  </si>
  <si>
    <t xml:space="preserve">Papouasie - Nouvelle-Guinée</t>
  </si>
  <si>
    <t xml:space="preserve">TT</t>
  </si>
  <si>
    <t xml:space="preserve">Trinité-et-Tobago</t>
  </si>
  <si>
    <t xml:space="preserve">Corée du Nord</t>
  </si>
  <si>
    <t xml:space="preserve">LC</t>
  </si>
  <si>
    <t xml:space="preserve">Sainte-Lucie</t>
  </si>
  <si>
    <t xml:space="preserve">Corée du Sud</t>
  </si>
  <si>
    <t xml:space="preserve">Mozambique</t>
  </si>
  <si>
    <t xml:space="preserve">ZM</t>
  </si>
  <si>
    <t xml:space="preserve">Zambie</t>
  </si>
  <si>
    <t xml:space="preserve">AG</t>
  </si>
  <si>
    <t xml:space="preserve">Antigua-et-Barbuda</t>
  </si>
  <si>
    <t xml:space="preserve">AU</t>
  </si>
  <si>
    <t xml:space="preserve">Australie</t>
  </si>
  <si>
    <t xml:space="preserve">BB</t>
  </si>
  <si>
    <t xml:space="preserve">Barbade</t>
  </si>
  <si>
    <t xml:space="preserve">BH</t>
  </si>
  <si>
    <t xml:space="preserve">Bahreén</t>
  </si>
  <si>
    <t xml:space="preserve">BN</t>
  </si>
  <si>
    <t xml:space="preserve">Brunéi Darussalam</t>
  </si>
  <si>
    <t xml:space="preserve">BS</t>
  </si>
  <si>
    <t xml:space="preserve">Bahamas</t>
  </si>
  <si>
    <t xml:space="preserve">BW</t>
  </si>
  <si>
    <t xml:space="preserve">Botswana</t>
  </si>
  <si>
    <t xml:space="preserve">BZ</t>
  </si>
  <si>
    <t xml:space="preserve">Belize</t>
  </si>
  <si>
    <t xml:space="preserve">CK</t>
  </si>
  <si>
    <t xml:space="preserve">éles Cook (NZ)</t>
  </si>
  <si>
    <t xml:space="preserve">DM</t>
  </si>
  <si>
    <t xml:space="preserve">Dominique</t>
  </si>
  <si>
    <t xml:space="preserve">FJ</t>
  </si>
  <si>
    <t xml:space="preserve">Fidji</t>
  </si>
  <si>
    <t xml:space="preserve">FM</t>
  </si>
  <si>
    <t xml:space="preserve">états fédérés de Micronésie</t>
  </si>
  <si>
    <t xml:space="preserve">GD</t>
  </si>
  <si>
    <t xml:space="preserve">Grenade</t>
  </si>
  <si>
    <t xml:space="preserve">KI</t>
  </si>
  <si>
    <t xml:space="preserve">Kiribati</t>
  </si>
  <si>
    <t xml:space="preserve">KN</t>
  </si>
  <si>
    <t xml:space="preserve">Saint-Christophe-et-Nevis</t>
  </si>
  <si>
    <t xml:space="preserve">LS</t>
  </si>
  <si>
    <t xml:space="preserve">Lesotho</t>
  </si>
  <si>
    <t xml:space="preserve">MH</t>
  </si>
  <si>
    <t xml:space="preserve">éles Marshall</t>
  </si>
  <si>
    <t xml:space="preserve">MV</t>
  </si>
  <si>
    <t xml:space="preserve">Maldives</t>
  </si>
  <si>
    <t xml:space="preserve">MW</t>
  </si>
  <si>
    <t xml:space="preserve">Malawi</t>
  </si>
  <si>
    <t xml:space="preserve">NA</t>
  </si>
  <si>
    <t xml:space="preserve">Namibie</t>
  </si>
  <si>
    <t xml:space="preserve">NR</t>
  </si>
  <si>
    <t xml:space="preserve">Nauru</t>
  </si>
  <si>
    <t xml:space="preserve">NZ</t>
  </si>
  <si>
    <t xml:space="preserve">Nouvelle-Zélande</t>
  </si>
  <si>
    <t xml:space="preserve">OM</t>
  </si>
  <si>
    <t xml:space="preserve">Oman</t>
  </si>
  <si>
    <t xml:space="preserve">PA</t>
  </si>
  <si>
    <t xml:space="preserve">Panama</t>
  </si>
  <si>
    <t xml:space="preserve">PW</t>
  </si>
  <si>
    <t xml:space="preserve">Palaos</t>
  </si>
  <si>
    <t xml:space="preserve">PY</t>
  </si>
  <si>
    <t xml:space="preserve">Paraguay</t>
  </si>
  <si>
    <t xml:space="preserve">QA</t>
  </si>
  <si>
    <t xml:space="preserve">Qatar</t>
  </si>
  <si>
    <t xml:space="preserve">RNC</t>
  </si>
  <si>
    <t xml:space="preserve">Non-citoyens reconnus</t>
  </si>
  <si>
    <t xml:space="preserve">SB</t>
  </si>
  <si>
    <t xml:space="preserve">éles Salomon</t>
  </si>
  <si>
    <t xml:space="preserve">SC</t>
  </si>
  <si>
    <t xml:space="preserve">Seychelles</t>
  </si>
  <si>
    <t xml:space="preserve">SG</t>
  </si>
  <si>
    <t xml:space="preserve">Singapour</t>
  </si>
  <si>
    <t xml:space="preserve">ST</t>
  </si>
  <si>
    <t xml:space="preserve">Séo Tomé e Préncipe</t>
  </si>
  <si>
    <t xml:space="preserve">Eswatini</t>
  </si>
  <si>
    <t xml:space="preserve">TL</t>
  </si>
  <si>
    <t xml:space="preserve">Timor-Oriental</t>
  </si>
  <si>
    <t xml:space="preserve">TO</t>
  </si>
  <si>
    <t xml:space="preserve">Tonga</t>
  </si>
  <si>
    <t xml:space="preserve">TV</t>
  </si>
  <si>
    <t xml:space="preserve">Tuvalu</t>
  </si>
  <si>
    <t xml:space="preserve">TW</t>
  </si>
  <si>
    <t xml:space="preserve">Taéwan</t>
  </si>
  <si>
    <t xml:space="preserve">Inconnu(s)</t>
  </si>
  <si>
    <t xml:space="preserve">UY</t>
  </si>
  <si>
    <t xml:space="preserve">Uruguay</t>
  </si>
  <si>
    <t xml:space="preserve">VC</t>
  </si>
  <si>
    <t xml:space="preserve">Saint-Vincent-et-les-Grenadines</t>
  </si>
  <si>
    <t xml:space="preserve">VU</t>
  </si>
  <si>
    <t xml:space="preserve">Vanuatu</t>
  </si>
  <si>
    <t xml:space="preserve">WS</t>
  </si>
  <si>
    <t xml:space="preserve">Samoa</t>
  </si>
  <si>
    <t xml:space="preserve">émirats arabes unis</t>
  </si>
  <si>
    <t xml:space="preserve">Israél</t>
  </si>
  <si>
    <t xml:space="preserve">EXT_EU28</t>
  </si>
  <si>
    <t xml:space="preserve">Extra-UE28 (2013-2020)</t>
  </si>
  <si>
    <t xml:space="preserve">RECOURS</t>
  </si>
  <si>
    <t xml:space="preserve">RECOURS EXAMINES</t>
  </si>
  <si>
    <t xml:space="preserve">ANNULATIONS</t>
  </si>
  <si>
    <t xml:space="preserve">NLS</t>
  </si>
  <si>
    <t xml:space="preserve">DECISIONS</t>
  </si>
  <si>
    <t xml:space="preserve">années</t>
  </si>
  <si>
    <t xml:space="preserve">COLLEGIALE</t>
  </si>
  <si>
    <t xml:space="preserve">Demandes d’AJ </t>
  </si>
  <si>
    <t xml:space="preserve">AUDIENCE JU</t>
  </si>
  <si>
    <t xml:space="preserve">Décisions rendues par le BAJ </t>
  </si>
  <si>
    <t xml:space="preserve">DECISIONS APRES AUDIENCE</t>
  </si>
  <si>
    <t xml:space="preserve">accords</t>
  </si>
  <si>
    <t xml:space="preserve">ORDONNANCE AU FOND</t>
  </si>
  <si>
    <t xml:space="preserve">rejets</t>
  </si>
  <si>
    <t xml:space="preserve">ANNEE</t>
  </si>
  <si>
    <t xml:space="preserve">RECOURS EN INSTANCE</t>
  </si>
  <si>
    <t xml:space="preserve">EST AVEC MINEURS</t>
  </si>
  <si>
    <t xml:space="preserve">Décisions</t>
  </si>
  <si>
    <t xml:space="preserve">2018</t>
  </si>
  <si>
    <t xml:space="preserve">36388</t>
  </si>
  <si>
    <t xml:space="preserve">statut</t>
  </si>
  <si>
    <t xml:space="preserve">irrecevabilité</t>
  </si>
  <si>
    <t xml:space="preserve">ordonnance fond</t>
  </si>
  <si>
    <t xml:space="preserve">rejets au fond</t>
  </si>
  <si>
    <t xml:space="preserve">Annulation et renvoi à l'OFPRA </t>
  </si>
  <si>
    <t xml:space="preserve">délai</t>
  </si>
  <si>
    <t xml:space="preserve">Autre décision (non lieu, désistement, radiation, divers)</t>
  </si>
  <si>
    <t xml:space="preserve">délai moyen constaté pour décisions prises en collégiale</t>
  </si>
  <si>
    <t xml:space="preserve">délai moyen constaté pour décisions prises après audience Juge unique</t>
  </si>
  <si>
    <t xml:space="preserve">délai moyen constaté pour ordonnances</t>
  </si>
  <si>
    <t xml:space="preserve">délai moyen constaté toutes procédures confondues</t>
  </si>
  <si>
    <t xml:space="preserve">nr</t>
  </si>
  <si>
    <t xml:space="preserve">région</t>
  </si>
  <si>
    <t xml:space="preserve">PART 2019</t>
  </si>
  <si>
    <t xml:space="preserve">ILE DE FRANCE</t>
  </si>
  <si>
    <t xml:space="preserve">CENTRE VAL DE LOIRE</t>
  </si>
  <si>
    <t xml:space="preserve">BOURGOGNE FRANCHE COMTE</t>
  </si>
  <si>
    <t xml:space="preserve">NORMANDIE</t>
  </si>
  <si>
    <t xml:space="preserve">HAUTS DE FRANCE</t>
  </si>
  <si>
    <t xml:space="preserve">GRAND EST</t>
  </si>
  <si>
    <t xml:space="preserve">PAYS DE LA LOIRE</t>
  </si>
  <si>
    <t xml:space="preserve">BRETAGNE</t>
  </si>
  <si>
    <t xml:space="preserve">NOUVELLE AQUITAINE</t>
  </si>
  <si>
    <t xml:space="preserve">OCCITANIE</t>
  </si>
  <si>
    <t xml:space="preserve">AUVERGNE RHONE ALPES</t>
  </si>
  <si>
    <t xml:space="preserve">PROVENCE ALPES COTE D’AZUR</t>
  </si>
  <si>
    <t xml:space="preserve">OUTREMER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</si>
</sst>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0.0%"/>
    <numFmt numFmtId="166" formatCode="@"/>
    <numFmt numFmtId="167" formatCode="0%"/>
    <numFmt numFmtId="168" formatCode="0%;[RED]\-0%"/>
    <numFmt numFmtId="169" formatCode="General"/>
    <numFmt numFmtId="170" formatCode="#,##0.00"/>
    <numFmt numFmtId="171" formatCode="#,##0"/>
    <numFmt numFmtId="172" formatCode="0.00\ %"/>
    <numFmt numFmtId="173" formatCode="#,##0;[RED]\-#,##0"/>
    <numFmt numFmtId="174" formatCode="_-* #,##0.00_-;\-* #,##0.00_-;_-* \-??_-;_-@_-"/>
    <numFmt numFmtId="175" formatCode="0\ %"/>
    <numFmt numFmtId="176" formatCode="\ * #,##0\ ;\-* #,##0\ ;\ * \-#\ ;\ @\ "/>
    <numFmt numFmtId="177" formatCode="0.0%;[RED]\-0.0%"/>
    <numFmt numFmtId="178" formatCode="0"/>
    <numFmt numFmtId="179" formatCode="0.00\ %"/>
    <numFmt numFmtId="180" formatCode="0.00%;[RED]\-0.00%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0"/>
      <name val="Arial Narrow"/>
      <family val="2"/>
    </font>
    <font>
      <b val="true"/>
      <sz val="8"/>
      <name val="Arial Narrow"/>
      <family val="2"/>
    </font>
    <font>
      <b val="true"/>
      <sz val="8"/>
      <name val="Arial"/>
      <family val="2"/>
    </font>
    <font>
      <sz val="8"/>
      <name val="Arial Narrow"/>
      <family val="2"/>
    </font>
    <font>
      <b val="true"/>
      <sz val="10"/>
      <name val="Garamond"/>
      <family val="2"/>
    </font>
    <font>
      <b val="true"/>
      <sz val="9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</font>
    <font>
      <sz val="8"/>
      <color rgb="FF141413"/>
      <name val="Arial"/>
      <family val="2"/>
      <charset val="1"/>
    </font>
    <font>
      <sz val="7"/>
      <name val="Arial"/>
      <family val="2"/>
      <charset val="1"/>
    </font>
    <font>
      <b val="true"/>
      <sz val="7"/>
      <name val="Arial"/>
      <family val="2"/>
      <charset val="1"/>
    </font>
    <font>
      <b val="true"/>
      <sz val="8"/>
      <color rgb="FF000000"/>
      <name val="Arial"/>
      <family val="2"/>
    </font>
    <font>
      <b val="true"/>
      <sz val="6"/>
      <color rgb="FF000000"/>
      <name val="Arial"/>
      <family val="2"/>
      <charset val="1"/>
    </font>
    <font>
      <sz val="6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EEEEEE"/>
        <bgColor rgb="FFDEE6EF"/>
      </patternFill>
    </fill>
    <fill>
      <patternFill patternType="solid">
        <fgColor rgb="FF000080"/>
        <bgColor rgb="FF000080"/>
      </patternFill>
    </fill>
    <fill>
      <patternFill patternType="solid">
        <fgColor rgb="FF4D4D4D"/>
        <bgColor rgb="FF314004"/>
      </patternFill>
    </fill>
    <fill>
      <patternFill patternType="solid">
        <fgColor rgb="FFFFFFFF"/>
        <bgColor rgb="FFEEEEEE"/>
      </patternFill>
    </fill>
    <fill>
      <patternFill patternType="solid">
        <fgColor rgb="FFCCCCCC"/>
        <bgColor rgb="FFE0C2CD"/>
      </patternFill>
    </fill>
    <fill>
      <patternFill patternType="solid">
        <fgColor rgb="FFF7D1D5"/>
        <bgColor rgb="FFFFDBB6"/>
      </patternFill>
    </fill>
    <fill>
      <patternFill patternType="solid">
        <fgColor rgb="FFDEDCE6"/>
        <bgColor rgb="FFDEE6EF"/>
      </patternFill>
    </fill>
    <fill>
      <patternFill patternType="solid">
        <fgColor rgb="FFDEE6EF"/>
        <bgColor rgb="FFDEDCE6"/>
      </patternFill>
    </fill>
    <fill>
      <patternFill patternType="solid">
        <fgColor rgb="FFDDE8CB"/>
        <bgColor rgb="FFDEE6EF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thin">
        <color rgb="FF999999"/>
      </bottom>
      <diagonal/>
    </border>
    <border diagonalUp="false" diagonalDown="false">
      <left/>
      <right/>
      <top style="thin">
        <color rgb="FF999999"/>
      </top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9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9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9" fillId="6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6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9" fillId="6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9" fillId="6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0" fillId="8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0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0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0" fillId="0" borderId="7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20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7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7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8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9" fillId="8" borderId="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19" fillId="8" borderId="4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19" fillId="0" borderId="7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1" fontId="19" fillId="9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9" borderId="4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19" fillId="9" borderId="4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1" fontId="19" fillId="1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10" borderId="4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19" fillId="10" borderId="4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7" borderId="5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1" fillId="7" borderId="8" xfId="22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1" fontId="20" fillId="8" borderId="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20" fillId="8" borderId="4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20" fillId="8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9" borderId="4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2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7" borderId="6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1" fontId="20" fillId="9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7" borderId="6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6" fontId="2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1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9" fillId="2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2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2" fillId="2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2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2" fillId="2" borderId="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2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4" fillId="0" borderId="9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1" fontId="24" fillId="0" borderId="10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5" fillId="0" borderId="11" xfId="22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5" fillId="0" borderId="5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5" fillId="0" borderId="6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1" fontId="25" fillId="0" borderId="12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5" fillId="0" borderId="1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5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25" fillId="0" borderId="1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5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4" fillId="0" borderId="6" xfId="21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71" fontId="24" fillId="0" borderId="12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4" fillId="0" borderId="1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24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5" fillId="0" borderId="1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2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2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8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2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0" fontId="22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22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0" fontId="2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2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hamp de la table dynamique" xfId="20"/>
    <cellStyle name="Catégorie de la table dynamique" xfId="21"/>
    <cellStyle name="Titre de la table dynamique" xfId="22"/>
    <cellStyle name="Valeur de la table dynamique" xfId="23"/>
    <cellStyle name="Résultat de la table dynamique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A933"/>
      <rgbColor rgb="FF000080"/>
      <rgbColor rgb="FF808000"/>
      <rgbColor rgb="FF800080"/>
      <rgbColor rgb="FF008080"/>
      <rgbColor rgb="FFCCCCCC"/>
      <rgbColor rgb="FF808080"/>
      <rgbColor rgb="FFB4C7DC"/>
      <rgbColor rgb="FF993366"/>
      <rgbColor rgb="FFEEEEEE"/>
      <rgbColor rgb="FFDEE6EF"/>
      <rgbColor rgb="FF660066"/>
      <rgbColor rgb="FFFFB66C"/>
      <rgbColor rgb="FF0084D1"/>
      <rgbColor rgb="FFDEDCE6"/>
      <rgbColor rgb="FF000080"/>
      <rgbColor rgb="FFFF00FF"/>
      <rgbColor rgb="FFFFFF00"/>
      <rgbColor rgb="FF00FFFF"/>
      <rgbColor rgb="FF800080"/>
      <rgbColor rgb="FFC5000B"/>
      <rgbColor rgb="FF008080"/>
      <rgbColor rgb="FF0000FF"/>
      <rgbColor rgb="FF00CCFF"/>
      <rgbColor rgb="FFCCFFFF"/>
      <rgbColor rgb="FFDDE8CB"/>
      <rgbColor rgb="FFF7D1D5"/>
      <rgbColor rgb="FF83CAFF"/>
      <rgbColor rgb="FFE0C2CD"/>
      <rgbColor rgb="FFB3B3B3"/>
      <rgbColor rgb="FFFFDBB6"/>
      <rgbColor rgb="FF3366FF"/>
      <rgbColor rgb="FF33CCCC"/>
      <rgbColor rgb="FFAECF00"/>
      <rgbColor rgb="FFFFD320"/>
      <rgbColor rgb="FFFF950E"/>
      <rgbColor rgb="FFFF420E"/>
      <rgbColor rgb="FF666699"/>
      <rgbColor rgb="FF999999"/>
      <rgbColor rgb="FF004586"/>
      <rgbColor rgb="FF579D1C"/>
      <rgbColor rgb="FF141413"/>
      <rgbColor rgb="FF314004"/>
      <rgbColor rgb="FF993300"/>
      <rgbColor rgb="FF993366"/>
      <rgbColor rgb="FF4B1F6F"/>
      <rgbColor rgb="FF4D4D4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00" spc="-1" strike="noStrike">
                <a:latin typeface="Arial Narrow"/>
              </a:defRPr>
            </a:pPr>
            <a:r>
              <a:rPr b="1" sz="1000" spc="-1" strike="noStrike">
                <a:latin typeface="Arial Narrow"/>
              </a:rPr>
              <a:t>demandes d'asile enregistrées ou introduites en France 
source MI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'STATS MI JANVIER 2021'!$A$2:$A$2</c:f>
              <c:strCache>
                <c:ptCount val="1"/>
                <c:pt idx="0">
                  <c:v> 1ER DA GUDA PN OU PA</c:v>
                </c:pt>
              </c:strCache>
            </c:strRef>
          </c:tx>
          <c:spPr>
            <a:solidFill>
              <a:srgbClr val="b4c7dc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2021'!$B$2:$D$2</c:f>
              <c:numCache>
                <c:formatCode>General</c:formatCode>
                <c:ptCount val="3"/>
                <c:pt idx="0">
                  <c:v>92329</c:v>
                </c:pt>
                <c:pt idx="1">
                  <c:v>103137</c:v>
                </c:pt>
                <c:pt idx="2">
                  <c:v>64218</c:v>
                </c:pt>
              </c:numCache>
            </c:numRef>
          </c:val>
        </c:ser>
        <c:ser>
          <c:idx val="1"/>
          <c:order val="1"/>
          <c:tx>
            <c:strRef>
              <c:f>'STATS MI JANVIER 2021'!$A$3:$A$3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2021'!$B$3:$D$3</c:f>
              <c:numCache>
                <c:formatCode>General</c:formatCode>
                <c:ptCount val="3"/>
                <c:pt idx="0">
                  <c:v>34302</c:v>
                </c:pt>
                <c:pt idx="1">
                  <c:v>35228</c:v>
                </c:pt>
                <c:pt idx="2">
                  <c:v>17451</c:v>
                </c:pt>
              </c:numCache>
            </c:numRef>
          </c:val>
        </c:ser>
        <c:ser>
          <c:idx val="2"/>
          <c:order val="2"/>
          <c:tx>
            <c:strRef>
              <c:f>'STATS MI JANVIER 2021'!$A$5:$A$5</c:f>
              <c:strCache>
                <c:ptCount val="1"/>
                <c:pt idx="0">
                  <c:v>REEXAMENS OFPRA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2021'!$B$5:$D$5</c:f>
              <c:numCache>
                <c:formatCode>General</c:formatCode>
                <c:ptCount val="3"/>
                <c:pt idx="0">
                  <c:v>10432</c:v>
                </c:pt>
                <c:pt idx="1">
                  <c:v>11825</c:v>
                </c:pt>
                <c:pt idx="2">
                  <c:v>10982</c:v>
                </c:pt>
              </c:numCache>
            </c:numRef>
          </c:val>
        </c:ser>
        <c:ser>
          <c:idx val="3"/>
          <c:order val="3"/>
          <c:tx>
            <c:strRef>
              <c:f>'STATS MI JANVIER 2021'!$A$6:$A$6</c:f>
              <c:strCache>
                <c:ptCount val="1"/>
                <c:pt idx="0">
                  <c:v>REEXAMENS DUBLIN 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2021'!$B$6:$D$6</c:f>
              <c:numCache>
                <c:formatCode>General</c:formatCode>
                <c:ptCount val="3"/>
                <c:pt idx="0">
                  <c:v>746</c:v>
                </c:pt>
                <c:pt idx="1">
                  <c:v>1038</c:v>
                </c:pt>
                <c:pt idx="2">
                  <c:v>775</c:v>
                </c:pt>
              </c:numCache>
            </c:numRef>
          </c:val>
        </c:ser>
        <c:ser>
          <c:idx val="4"/>
          <c:order val="4"/>
          <c:tx>
            <c:strRef>
              <c:f>'STATS MI JANVIER 2021'!$A$8:$A$8</c:f>
              <c:strCache>
                <c:ptCount val="1"/>
                <c:pt idx="0">
                  <c:v>REQUALIFICATION</c:v>
                </c:pt>
              </c:strCache>
            </c:strRef>
          </c:tx>
          <c:spPr>
            <a:solidFill>
              <a:srgbClr val="e0c2cd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2021'!$B$8:$D$8</c:f>
              <c:numCache>
                <c:formatCode>General</c:formatCode>
                <c:ptCount val="3"/>
                <c:pt idx="0">
                  <c:v>18791</c:v>
                </c:pt>
                <c:pt idx="1">
                  <c:v>20239</c:v>
                </c:pt>
                <c:pt idx="2">
                  <c:v>20382</c:v>
                </c:pt>
              </c:numCache>
            </c:numRef>
          </c:val>
        </c:ser>
        <c:ser>
          <c:idx val="5"/>
          <c:order val="5"/>
          <c:tx>
            <c:strRef>
              <c:f>'STATS MI JANVIER 2021'!$A$9:$A$9</c:f>
              <c:strCache>
                <c:ptCount val="1"/>
                <c:pt idx="0">
                  <c:v>RETENTION </c:v>
                </c:pt>
              </c:strCache>
            </c:strRef>
          </c:tx>
          <c:spPr>
            <a:solidFill>
              <a:srgbClr val="aecf0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2021'!$B$9:$D$9</c:f>
              <c:numCache>
                <c:formatCode>General</c:formatCode>
                <c:ptCount val="3"/>
                <c:pt idx="0">
                  <c:v>1000</c:v>
                </c:pt>
                <c:pt idx="1">
                  <c:v>1300</c:v>
                </c:pt>
                <c:pt idx="2">
                  <c:v>1000</c:v>
                </c:pt>
              </c:numCache>
            </c:numRef>
          </c:val>
        </c:ser>
        <c:ser>
          <c:idx val="6"/>
          <c:order val="6"/>
          <c:tx>
            <c:strRef>
              <c:f>'STATS MI JANVIER 2021'!$A$10:$A$10</c:f>
              <c:strCache>
                <c:ptCount val="1"/>
                <c:pt idx="0">
                  <c:v>REINSTALLES</c:v>
                </c:pt>
              </c:strCache>
            </c:strRef>
          </c:tx>
          <c:spPr>
            <a:solidFill>
              <a:srgbClr val="4b1f6f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2021'!$B$10:$D$10</c:f>
              <c:numCache>
                <c:formatCode>General</c:formatCode>
                <c:ptCount val="3"/>
                <c:pt idx="0">
                  <c:v>5000</c:v>
                </c:pt>
                <c:pt idx="1">
                  <c:v>5000</c:v>
                </c:pt>
                <c:pt idx="2">
                  <c:v>1080</c:v>
                </c:pt>
              </c:numCache>
            </c:numRef>
          </c:val>
        </c:ser>
        <c:gapWidth val="100"/>
        <c:overlap val="100"/>
        <c:axId val="18685359"/>
        <c:axId val="28033136"/>
      </c:barChart>
      <c:catAx>
        <c:axId val="18685359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1" sz="800" spc="-1" strike="noStrike">
                <a:latin typeface="Arial"/>
              </a:defRPr>
            </a:pPr>
          </a:p>
        </c:txPr>
        <c:crossAx val="28033136"/>
        <c:crosses val="autoZero"/>
        <c:auto val="1"/>
        <c:lblAlgn val="ctr"/>
        <c:lblOffset val="100"/>
        <c:noMultiLvlLbl val="0"/>
      </c:catAx>
      <c:valAx>
        <c:axId val="2803313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Narrow"/>
              </a:defRPr>
            </a:pPr>
          </a:p>
        </c:txPr>
        <c:crossAx val="18685359"/>
        <c:crossesAt val="1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sz="800" spc="-1" strike="noStrike">
              <a:latin typeface="Arial Narrow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00" spc="-1" strike="noStrike">
                <a:latin typeface="Garamond"/>
              </a:defRPr>
            </a:pPr>
            <a:r>
              <a:rPr b="1" sz="1000" spc="-1" strike="noStrike">
                <a:latin typeface="Garamond"/>
              </a:rPr>
              <a:t>décisions OFPRA CNDA 
source MI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'STATS MI JANVIER 2021'!$A$22:$A$22</c:f>
              <c:strCache>
                <c:ptCount val="1"/>
                <c:pt idx="0">
                  <c:v>REFUGIE OFPRA</c:v>
                </c:pt>
              </c:strCache>
            </c:strRef>
          </c:tx>
          <c:spPr>
            <a:solidFill>
              <a:srgbClr val="00a933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2021'!$B$21:$D$21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2021'!$B$22:$D$22</c:f>
              <c:numCache>
                <c:formatCode>General</c:formatCode>
                <c:ptCount val="3"/>
                <c:pt idx="0">
                  <c:v>13841</c:v>
                </c:pt>
                <c:pt idx="1">
                  <c:v>14084</c:v>
                </c:pt>
                <c:pt idx="2">
                  <c:v>7886</c:v>
                </c:pt>
              </c:numCache>
            </c:numRef>
          </c:val>
        </c:ser>
        <c:ser>
          <c:idx val="1"/>
          <c:order val="1"/>
          <c:tx>
            <c:strRef>
              <c:f>'STATS MI JANVIER 2021'!$A$23:$A$23</c:f>
              <c:strCache>
                <c:ptCount val="1"/>
                <c:pt idx="0">
                  <c:v>PS OFPRA</c:v>
                </c:pt>
              </c:strCache>
            </c:strRef>
          </c:tx>
          <c:spPr>
            <a:solidFill>
              <a:srgbClr val="ffdbb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2021'!$B$21:$D$21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2021'!$B$23:$D$23</c:f>
              <c:numCache>
                <c:formatCode>General</c:formatCode>
                <c:ptCount val="3"/>
                <c:pt idx="0">
                  <c:v>10772</c:v>
                </c:pt>
                <c:pt idx="1">
                  <c:v>8211</c:v>
                </c:pt>
                <c:pt idx="2">
                  <c:v>5978</c:v>
                </c:pt>
              </c:numCache>
            </c:numRef>
          </c:val>
        </c:ser>
        <c:ser>
          <c:idx val="2"/>
          <c:order val="2"/>
          <c:tx>
            <c:strRef>
              <c:f>'STATS MI JANVIER 2021'!$A$25:$A$25</c:f>
              <c:strCache>
                <c:ptCount val="1"/>
                <c:pt idx="0">
                  <c:v>REJETS OFPRA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2021'!$B$21:$D$21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2021'!$B$25:$D$25</c:f>
              <c:numCache>
                <c:formatCode>General</c:formatCode>
                <c:ptCount val="3"/>
                <c:pt idx="0">
                  <c:v>68985</c:v>
                </c:pt>
                <c:pt idx="1">
                  <c:v>73105</c:v>
                </c:pt>
                <c:pt idx="2">
                  <c:v>56172</c:v>
                </c:pt>
              </c:numCache>
            </c:numRef>
          </c:val>
        </c:ser>
        <c:ser>
          <c:idx val="3"/>
          <c:order val="3"/>
          <c:tx>
            <c:strRef>
              <c:f>'STATS MI JANVIER 2021'!$A$28:$A$28</c:f>
              <c:strCache>
                <c:ptCount val="1"/>
                <c:pt idx="0">
                  <c:v>REFUGIE CNDA</c:v>
                </c:pt>
              </c:strCache>
            </c:strRef>
          </c:tx>
          <c:spPr>
            <a:solidFill>
              <a:srgbClr val="dde8cb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2021'!$B$21:$D$21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2021'!$B$28:$D$28</c:f>
              <c:numCache>
                <c:formatCode>General</c:formatCode>
                <c:ptCount val="3"/>
                <c:pt idx="0">
                  <c:v>6014</c:v>
                </c:pt>
                <c:pt idx="1">
                  <c:v>9337</c:v>
                </c:pt>
                <c:pt idx="2">
                  <c:v>6116</c:v>
                </c:pt>
              </c:numCache>
            </c:numRef>
          </c:val>
        </c:ser>
        <c:ser>
          <c:idx val="4"/>
          <c:order val="4"/>
          <c:tx>
            <c:strRef>
              <c:f>'STATS MI JANVIER 2021'!$A$29:$A$29</c:f>
              <c:strCache>
                <c:ptCount val="1"/>
                <c:pt idx="0">
                  <c:v>PS CNDA</c:v>
                </c:pt>
              </c:strCache>
            </c:strRef>
          </c:tx>
          <c:spPr>
            <a:solidFill>
              <a:srgbClr val="ffb66c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2021'!$B$21:$D$21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2021'!$B$29:$D$29</c:f>
              <c:numCache>
                <c:formatCode>General</c:formatCode>
                <c:ptCount val="3"/>
                <c:pt idx="0">
                  <c:v>2703</c:v>
                </c:pt>
                <c:pt idx="1">
                  <c:v>4643</c:v>
                </c:pt>
                <c:pt idx="2">
                  <c:v>4138</c:v>
                </c:pt>
              </c:numCache>
            </c:numRef>
          </c:val>
        </c:ser>
        <c:ser>
          <c:idx val="5"/>
          <c:order val="5"/>
          <c:tx>
            <c:strRef>
              <c:f>'STATS MI JANVIER 2021'!$A$31:$A$31</c:f>
              <c:strCache>
                <c:ptCount val="1"/>
                <c:pt idx="0">
                  <c:v>REJETS CNDA</c:v>
                </c:pt>
              </c:strCache>
            </c:strRef>
          </c:tx>
          <c:spPr>
            <a:solidFill>
              <a:srgbClr val="e0c2cd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9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'STATS MI JANVIER 2021'!$B$21:$D$21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'STATS MI JANVIER 2021'!$B$31:$D$31</c:f>
              <c:numCache>
                <c:formatCode>General</c:formatCode>
                <c:ptCount val="3"/>
                <c:pt idx="0">
                  <c:v>38607</c:v>
                </c:pt>
                <c:pt idx="1">
                  <c:v>52484</c:v>
                </c:pt>
                <c:pt idx="2">
                  <c:v>31771</c:v>
                </c:pt>
              </c:numCache>
            </c:numRef>
          </c:val>
        </c:ser>
        <c:gapWidth val="100"/>
        <c:overlap val="100"/>
        <c:axId val="17508399"/>
        <c:axId val="94254078"/>
      </c:barChart>
      <c:catAx>
        <c:axId val="17508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4254078"/>
        <c:crosses val="autoZero"/>
        <c:auto val="1"/>
        <c:lblAlgn val="ctr"/>
        <c:lblOffset val="100"/>
        <c:noMultiLvlLbl val="0"/>
      </c:catAx>
      <c:valAx>
        <c:axId val="9425407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"/>
              </a:defRPr>
            </a:pPr>
          </a:p>
        </c:txPr>
        <c:crossAx val="17508399"/>
        <c:crossesAt val="1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sz="800" spc="-1" strike="noStrike">
              <a:latin typeface="Arial Narrow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principales nationalités de demandes d'asile 
source MI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'NAT MI'!$B$2</c:f>
              <c:strCache>
                <c:ptCount val="1"/>
                <c:pt idx="0">
                  <c:v>AFGHANISTAN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MI'!$C$2:$E$2</c:f>
              <c:numCache>
                <c:formatCode>General</c:formatCode>
                <c:ptCount val="3"/>
                <c:pt idx="0">
                  <c:v>10779</c:v>
                </c:pt>
                <c:pt idx="1">
                  <c:v>10258</c:v>
                </c:pt>
                <c:pt idx="2">
                  <c:v>8886</c:v>
                </c:pt>
              </c:numCache>
            </c:numRef>
          </c:val>
        </c:ser>
        <c:ser>
          <c:idx val="1"/>
          <c:order val="1"/>
          <c:tx>
            <c:strRef>
              <c:f>'NAT MI'!$B$3</c:f>
              <c:strCache>
                <c:ptCount val="1"/>
                <c:pt idx="0">
                  <c:v>ALBANIE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MI'!$C$3:$E$3</c:f>
              <c:numCache>
                <c:formatCode>General</c:formatCode>
                <c:ptCount val="3"/>
                <c:pt idx="0">
                  <c:v>6054</c:v>
                </c:pt>
                <c:pt idx="1">
                  <c:v>5618</c:v>
                </c:pt>
              </c:numCache>
            </c:numRef>
          </c:val>
        </c:ser>
        <c:ser>
          <c:idx val="2"/>
          <c:order val="2"/>
          <c:tx>
            <c:strRef>
              <c:f>'NAT MI'!$B$4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MI'!$C$4:$E$4</c:f>
              <c:numCache>
                <c:formatCode>General</c:formatCode>
                <c:ptCount val="3"/>
                <c:pt idx="0">
                  <c:v>3730</c:v>
                </c:pt>
                <c:pt idx="1">
                  <c:v>6198</c:v>
                </c:pt>
                <c:pt idx="2">
                  <c:v>4345</c:v>
                </c:pt>
              </c:numCache>
            </c:numRef>
          </c:val>
        </c:ser>
        <c:ser>
          <c:idx val="3"/>
          <c:order val="3"/>
          <c:tx>
            <c:strRef>
              <c:f>'NAT MI'!$B$5</c:f>
              <c:strCache>
                <c:ptCount val="1"/>
                <c:pt idx="0">
                  <c:v>RDC 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MI'!$C$5:$E$5</c:f>
              <c:numCache>
                <c:formatCode>General</c:formatCode>
                <c:ptCount val="3"/>
                <c:pt idx="0">
                  <c:v>3305</c:v>
                </c:pt>
                <c:pt idx="2">
                  <c:v>2087</c:v>
                </c:pt>
              </c:numCache>
            </c:numRef>
          </c:val>
        </c:ser>
        <c:ser>
          <c:idx val="4"/>
          <c:order val="4"/>
          <c:tx>
            <c:strRef>
              <c:f>'NAT MI'!$B$6</c:f>
              <c:strCache>
                <c:ptCount val="1"/>
                <c:pt idx="0">
                  <c:v>COTE D IVOIRE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MI'!$C$6:$E$6</c:f>
              <c:numCache>
                <c:formatCode>General</c:formatCode>
                <c:ptCount val="3"/>
                <c:pt idx="0">
                  <c:v>4991</c:v>
                </c:pt>
                <c:pt idx="1">
                  <c:v>4657</c:v>
                </c:pt>
                <c:pt idx="2">
                  <c:v>2732</c:v>
                </c:pt>
              </c:numCache>
            </c:numRef>
          </c:val>
        </c:ser>
        <c:ser>
          <c:idx val="5"/>
          <c:order val="5"/>
          <c:tx>
            <c:strRef>
              <c:f>'NAT MI'!$B$7</c:f>
              <c:strCache>
                <c:ptCount val="1"/>
                <c:pt idx="0">
                  <c:v>GEORGIE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MI'!$C$7:$E$7</c:f>
              <c:numCache>
                <c:formatCode>General</c:formatCode>
                <c:ptCount val="3"/>
                <c:pt idx="0">
                  <c:v>5256</c:v>
                </c:pt>
                <c:pt idx="1">
                  <c:v>5760</c:v>
                </c:pt>
              </c:numCache>
            </c:numRef>
          </c:val>
        </c:ser>
        <c:ser>
          <c:idx val="6"/>
          <c:order val="6"/>
          <c:tx>
            <c:strRef>
              <c:f>'NAT MI'!$B$8</c:f>
              <c:strCache>
                <c:ptCount val="1"/>
                <c:pt idx="0">
                  <c:v>GUINEE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MI'!$C$8:$E$8</c:f>
              <c:numCache>
                <c:formatCode>General</c:formatCode>
                <c:ptCount val="3"/>
                <c:pt idx="0">
                  <c:v>6992</c:v>
                </c:pt>
                <c:pt idx="1">
                  <c:v>5142</c:v>
                </c:pt>
                <c:pt idx="2">
                  <c:v>2781</c:v>
                </c:pt>
              </c:numCache>
            </c:numRef>
          </c:val>
        </c:ser>
        <c:ser>
          <c:idx val="7"/>
          <c:order val="7"/>
          <c:tx>
            <c:strRef>
              <c:f>'NAT MI'!$B$9</c:f>
              <c:strCache>
                <c:ptCount val="1"/>
                <c:pt idx="0">
                  <c:v>HAITI</c:v>
                </c:pt>
              </c:strCache>
            </c:strRef>
          </c:tx>
          <c:spPr>
            <a:solidFill>
              <a:srgbClr val="aecf0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MI'!$C$9:$E$9</c:f>
              <c:numCache>
                <c:formatCode>General</c:formatCode>
                <c:ptCount val="3"/>
                <c:pt idx="1">
                  <c:v>4325</c:v>
                </c:pt>
                <c:pt idx="2">
                  <c:v>2448</c:v>
                </c:pt>
              </c:numCache>
            </c:numRef>
          </c:val>
        </c:ser>
        <c:ser>
          <c:idx val="8"/>
          <c:order val="8"/>
          <c:tx>
            <c:strRef>
              <c:f>'NAT MI'!$B$10</c:f>
              <c:strCache>
                <c:ptCount val="1"/>
                <c:pt idx="0">
                  <c:v>MALI</c:v>
                </c:pt>
              </c:strCache>
            </c:strRef>
          </c:tx>
          <c:spPr>
            <a:solidFill>
              <a:srgbClr val="4b1f6f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MI'!$C$10:$E$10</c:f>
              <c:numCache>
                <c:formatCode>General</c:formatCode>
                <c:ptCount val="3"/>
                <c:pt idx="0">
                  <c:v>4170</c:v>
                </c:pt>
                <c:pt idx="1">
                  <c:v>4242</c:v>
                </c:pt>
              </c:numCache>
            </c:numRef>
          </c:val>
        </c:ser>
        <c:ser>
          <c:idx val="9"/>
          <c:order val="9"/>
          <c:tx>
            <c:strRef>
              <c:f>'NAT MI'!$B$11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ff95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MI'!$C$11:$E$11</c:f>
              <c:numCache>
                <c:formatCode>General</c:formatCode>
                <c:ptCount val="3"/>
                <c:pt idx="0">
                  <c:v>3907</c:v>
                </c:pt>
                <c:pt idx="1">
                  <c:v>4184</c:v>
                </c:pt>
              </c:numCache>
            </c:numRef>
          </c:val>
        </c:ser>
        <c:ser>
          <c:idx val="10"/>
          <c:order val="10"/>
          <c:tx>
            <c:strRef>
              <c:f>'NAT MI'!$B$12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c5000b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MI'!$C$12:$E$12</c:f>
              <c:numCache>
                <c:formatCode>General</c:formatCode>
                <c:ptCount val="3"/>
                <c:pt idx="1">
                  <c:v>4357</c:v>
                </c:pt>
                <c:pt idx="2">
                  <c:v>3426</c:v>
                </c:pt>
              </c:numCache>
            </c:numRef>
          </c:val>
        </c:ser>
        <c:ser>
          <c:idx val="11"/>
          <c:order val="11"/>
          <c:tx>
            <c:strRef>
              <c:f>'NAT MI'!$B$13</c:f>
              <c:strCache>
                <c:ptCount val="1"/>
                <c:pt idx="0">
                  <c:v>TURQUIE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MI'!$C$13:$E$13</c:f>
              <c:numCache>
                <c:formatCode>General</c:formatCode>
                <c:ptCount val="3"/>
                <c:pt idx="2">
                  <c:v>2771</c:v>
                </c:pt>
              </c:numCache>
            </c:numRef>
          </c:val>
        </c:ser>
        <c:ser>
          <c:idx val="12"/>
          <c:order val="12"/>
          <c:tx>
            <c:strRef>
              <c:f>'NAT MI'!$B$14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MI'!$C$14:$E$14</c:f>
              <c:numCache>
                <c:formatCode>General</c:formatCode>
                <c:ptCount val="3"/>
                <c:pt idx="2">
                  <c:v>1981</c:v>
                </c:pt>
              </c:numCache>
            </c:numRef>
          </c:val>
        </c:ser>
        <c:ser>
          <c:idx val="13"/>
          <c:order val="13"/>
          <c:tx>
            <c:strRef>
              <c:f>'NAT MI'!$B$15</c:f>
              <c:strCache>
                <c:ptCount val="1"/>
                <c:pt idx="0">
                  <c:v>SOMALIE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MI'!$C$15:$E$15</c:f>
              <c:numCache>
                <c:formatCode>General</c:formatCode>
                <c:ptCount val="3"/>
                <c:pt idx="0">
                  <c:v>3527</c:v>
                </c:pt>
                <c:pt idx="2">
                  <c:v>1950</c:v>
                </c:pt>
              </c:numCache>
            </c:numRef>
          </c:val>
        </c:ser>
        <c:ser>
          <c:idx val="14"/>
          <c:order val="14"/>
          <c:tx>
            <c:strRef>
              <c:f>'NAT MI'!$B$17</c:f>
              <c:strCache>
                <c:ptCount val="1"/>
                <c:pt idx="0">
                  <c:v>AUTRES NATIONALITES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'NAT MI'!$C$1:$E$1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'NAT MI'!$C$17:$E$17</c:f>
              <c:numCache>
                <c:formatCode>General</c:formatCode>
                <c:ptCount val="3"/>
                <c:pt idx="0">
                  <c:v>49389</c:v>
                </c:pt>
                <c:pt idx="1">
                  <c:v>51163</c:v>
                </c:pt>
                <c:pt idx="2">
                  <c:v>28660</c:v>
                </c:pt>
              </c:numCache>
            </c:numRef>
          </c:val>
        </c:ser>
        <c:gapWidth val="100"/>
        <c:overlap val="100"/>
        <c:axId val="54018297"/>
        <c:axId val="44406559"/>
      </c:barChart>
      <c:catAx>
        <c:axId val="540182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4406559"/>
        <c:crosses val="autoZero"/>
        <c:auto val="1"/>
        <c:lblAlgn val="ctr"/>
        <c:lblOffset val="100"/>
        <c:noMultiLvlLbl val="0"/>
      </c:catAx>
      <c:valAx>
        <c:axId val="4440655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4018297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8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Dublinés 2016-2020
SOURCE MI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DUBLINES!$D$1:$D$1</c:f>
              <c:strCache>
                <c:ptCount val="1"/>
                <c:pt idx="0">
                  <c:v>ENREGISTRES</c:v>
                </c:pt>
              </c:strCache>
            </c:strRef>
          </c:tx>
          <c:spPr>
            <a:solidFill>
              <a:srgbClr val="b4c7dc"/>
            </a:solidFill>
            <a:ln>
              <a:noFill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b="0" sz="800" spc="-1" strike="noStrike">
                    <a:latin typeface="Arial Narrow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DUBLINES!$A$2:$A$6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DUBLINES!$D$2:$D$6</c:f>
              <c:numCache>
                <c:formatCode>General</c:formatCode>
                <c:ptCount val="5"/>
                <c:pt idx="0">
                  <c:v>22500</c:v>
                </c:pt>
                <c:pt idx="1">
                  <c:v>41500</c:v>
                </c:pt>
                <c:pt idx="2">
                  <c:v>45810</c:v>
                </c:pt>
                <c:pt idx="3">
                  <c:v>47533</c:v>
                </c:pt>
                <c:pt idx="4">
                  <c:v>24970</c:v>
                </c:pt>
              </c:numCache>
            </c:numRef>
          </c:val>
        </c:ser>
        <c:ser>
          <c:idx val="1"/>
          <c:order val="1"/>
          <c:tx>
            <c:strRef>
              <c:f>DUBLINES!$E$1:$E$1</c:f>
              <c:strCache>
                <c:ptCount val="1"/>
                <c:pt idx="0">
                  <c:v>REQUALIFIES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DUBLINES!$A$2:$A$6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DUBLINES!$E$2:$E$6</c:f>
              <c:numCache>
                <c:formatCode>General</c:formatCode>
                <c:ptCount val="5"/>
                <c:pt idx="0">
                  <c:v>5000</c:v>
                </c:pt>
                <c:pt idx="1">
                  <c:v>21220</c:v>
                </c:pt>
                <c:pt idx="2">
                  <c:v>27401</c:v>
                </c:pt>
                <c:pt idx="3">
                  <c:v>29599</c:v>
                </c:pt>
                <c:pt idx="4">
                  <c:v>27981</c:v>
                </c:pt>
              </c:numCache>
            </c:numRef>
          </c:val>
        </c:ser>
        <c:ser>
          <c:idx val="2"/>
          <c:order val="2"/>
          <c:tx>
            <c:strRef>
              <c:f>DUBLINES!$F$1:$F$1</c:f>
              <c:strCache>
                <c:ptCount val="1"/>
                <c:pt idx="0">
                  <c:v>TRANSFERTS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DUBLINES!$A$2:$A$6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DUBLINES!$F$2:$F$6</c:f>
              <c:numCache>
                <c:formatCode>General</c:formatCode>
                <c:ptCount val="5"/>
                <c:pt idx="0">
                  <c:v>1293</c:v>
                </c:pt>
                <c:pt idx="1">
                  <c:v>2633</c:v>
                </c:pt>
                <c:pt idx="2">
                  <c:v>3533</c:v>
                </c:pt>
                <c:pt idx="3">
                  <c:v>5670</c:v>
                </c:pt>
                <c:pt idx="4">
                  <c:v>3664</c:v>
                </c:pt>
              </c:numCache>
            </c:numRef>
          </c:val>
        </c:ser>
        <c:ser>
          <c:idx val="3"/>
          <c:order val="3"/>
          <c:tx>
            <c:strRef>
              <c:f>DUBLINES!$G$1:$G$1</c:f>
              <c:strCache>
                <c:ptCount val="1"/>
                <c:pt idx="0">
                  <c:v>EN INSTANCE A LA FIN DE L’ANNEE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b="0" sz="800" spc="-1" strike="noStrike">
                    <a:latin typeface="Arial Narrow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DUBLINES!$A$2:$A$6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DUBLINES!$G$2:$G$6</c:f>
              <c:numCache>
                <c:formatCode>General</c:formatCode>
                <c:ptCount val="5"/>
                <c:pt idx="0">
                  <c:v>16207</c:v>
                </c:pt>
                <c:pt idx="1">
                  <c:v>33854</c:v>
                </c:pt>
                <c:pt idx="2">
                  <c:v>48730</c:v>
                </c:pt>
                <c:pt idx="3">
                  <c:v>60994</c:v>
                </c:pt>
                <c:pt idx="4">
                  <c:v>54319</c:v>
                </c:pt>
              </c:numCache>
            </c:numRef>
          </c:val>
        </c:ser>
        <c:gapWidth val="100"/>
        <c:overlap val="0"/>
        <c:axId val="27045586"/>
        <c:axId val="10281047"/>
      </c:barChart>
      <c:catAx>
        <c:axId val="2704558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0281047"/>
        <c:crosses val="autoZero"/>
        <c:auto val="1"/>
        <c:lblAlgn val="ctr"/>
        <c:lblOffset val="100"/>
        <c:noMultiLvlLbl val="0"/>
      </c:catAx>
      <c:valAx>
        <c:axId val="1028104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7045586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sz="800" spc="-1" strike="noStrike">
              <a:latin typeface="Arial Narrow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VISAS LONG SEJOUR POUR REUNIFICATION FAMILIALE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VISAS REUNIFICATION 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numFmt formatCode="\ * #,##0\ ;\-* #,##0\ ;\ * \-#\ ;\ @\ " sourceLinked="0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categories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15"/>
                <c:pt idx="0">
                  <c:v>2683</c:v>
                </c:pt>
                <c:pt idx="1">
                  <c:v>3231</c:v>
                </c:pt>
                <c:pt idx="2">
                  <c:v>4366</c:v>
                </c:pt>
                <c:pt idx="3">
                  <c:v>3922</c:v>
                </c:pt>
                <c:pt idx="4">
                  <c:v>4467</c:v>
                </c:pt>
                <c:pt idx="5">
                  <c:v>3449</c:v>
                </c:pt>
                <c:pt idx="6">
                  <c:v>3167</c:v>
                </c:pt>
                <c:pt idx="7">
                  <c:v>4107</c:v>
                </c:pt>
                <c:pt idx="8">
                  <c:v>4310</c:v>
                </c:pt>
                <c:pt idx="9">
                  <c:v>4150</c:v>
                </c:pt>
                <c:pt idx="10">
                  <c:v>3782</c:v>
                </c:pt>
                <c:pt idx="11">
                  <c:v>3780</c:v>
                </c:pt>
                <c:pt idx="12">
                  <c:v>3818</c:v>
                </c:pt>
                <c:pt idx="13">
                  <c:v>5042</c:v>
                </c:pt>
                <c:pt idx="14">
                  <c:v>4373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91189869"/>
        <c:axId val="84127435"/>
      </c:lineChart>
      <c:catAx>
        <c:axId val="91189869"/>
        <c:scaling>
          <c:orientation val="minMax"/>
        </c:scaling>
        <c:delete val="0"/>
        <c:axPos val="b"/>
        <c:numFmt formatCode="[$-40C]dd/mm/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127435"/>
        <c:crosses val="autoZero"/>
        <c:auto val="1"/>
        <c:lblAlgn val="ctr"/>
        <c:lblOffset val="100"/>
        <c:noMultiLvlLbl val="0"/>
      </c:catAx>
      <c:valAx>
        <c:axId val="8412743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\ * #,##0\ ;\-* #,##0\ ;\ * \-#\ ;\ @\ 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18986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1222200</xdr:colOff>
      <xdr:row>0</xdr:row>
      <xdr:rowOff>0</xdr:rowOff>
    </xdr:from>
    <xdr:to>
      <xdr:col>14</xdr:col>
      <xdr:colOff>54360</xdr:colOff>
      <xdr:row>19</xdr:row>
      <xdr:rowOff>122760</xdr:rowOff>
    </xdr:to>
    <xdr:graphicFrame>
      <xdr:nvGraphicFramePr>
        <xdr:cNvPr id="0" name=""/>
        <xdr:cNvGraphicFramePr/>
      </xdr:nvGraphicFramePr>
      <xdr:xfrm>
        <a:off x="9282240" y="0"/>
        <a:ext cx="5768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440640</xdr:colOff>
      <xdr:row>19</xdr:row>
      <xdr:rowOff>67680</xdr:rowOff>
    </xdr:from>
    <xdr:to>
      <xdr:col>14</xdr:col>
      <xdr:colOff>510480</xdr:colOff>
      <xdr:row>39</xdr:row>
      <xdr:rowOff>55800</xdr:rowOff>
    </xdr:to>
    <xdr:graphicFrame>
      <xdr:nvGraphicFramePr>
        <xdr:cNvPr id="1" name=""/>
        <xdr:cNvGraphicFramePr/>
      </xdr:nvGraphicFramePr>
      <xdr:xfrm>
        <a:off x="9738000" y="3184200"/>
        <a:ext cx="576864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312120</xdr:colOff>
      <xdr:row>19</xdr:row>
      <xdr:rowOff>10800</xdr:rowOff>
    </xdr:from>
    <xdr:to>
      <xdr:col>5</xdr:col>
      <xdr:colOff>1060920</xdr:colOff>
      <xdr:row>38</xdr:row>
      <xdr:rowOff>161280</xdr:rowOff>
    </xdr:to>
    <xdr:graphicFrame>
      <xdr:nvGraphicFramePr>
        <xdr:cNvPr id="2" name=""/>
        <xdr:cNvGraphicFramePr/>
      </xdr:nvGraphicFramePr>
      <xdr:xfrm>
        <a:off x="312120" y="309924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522000</xdr:colOff>
      <xdr:row>1</xdr:row>
      <xdr:rowOff>0</xdr:rowOff>
    </xdr:from>
    <xdr:to>
      <xdr:col>17</xdr:col>
      <xdr:colOff>568080</xdr:colOff>
      <xdr:row>20</xdr:row>
      <xdr:rowOff>150480</xdr:rowOff>
    </xdr:to>
    <xdr:graphicFrame>
      <xdr:nvGraphicFramePr>
        <xdr:cNvPr id="3" name=""/>
        <xdr:cNvGraphicFramePr/>
      </xdr:nvGraphicFramePr>
      <xdr:xfrm>
        <a:off x="5940360" y="162360"/>
        <a:ext cx="818676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625680</xdr:colOff>
      <xdr:row>8</xdr:row>
      <xdr:rowOff>86760</xdr:rowOff>
    </xdr:from>
    <xdr:to>
      <xdr:col>19</xdr:col>
      <xdr:colOff>27360</xdr:colOff>
      <xdr:row>27</xdr:row>
      <xdr:rowOff>115560</xdr:rowOff>
    </xdr:to>
    <xdr:graphicFrame>
      <xdr:nvGraphicFramePr>
        <xdr:cNvPr id="4" name=""/>
        <xdr:cNvGraphicFramePr/>
      </xdr:nvGraphicFramePr>
      <xdr:xfrm>
        <a:off x="625680" y="1062000"/>
        <a:ext cx="9563400" cy="3117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7"/>
  <sheetViews>
    <sheetView showFormulas="false" showGridLines="true" showRowColHeaders="true" showZeros="true" rightToLeft="false" tabSelected="false" showOutlineSymbols="true" defaultGridColor="true" view="normal" topLeftCell="A12" colorId="64" zoomScale="167" zoomScaleNormal="167" zoomScalePageLayoutView="100" workbookViewId="0">
      <selection pane="topLeft" activeCell="D33" activeCellId="0" sqref="D33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52.31"/>
    <col collapsed="false" customWidth="true" hidden="false" outlineLevel="0" max="3" min="2" style="0" width="8.79"/>
    <col collapsed="false" customWidth="true" hidden="false" outlineLevel="0" max="4" min="4" style="0" width="8.67"/>
    <col collapsed="false" customWidth="true" hidden="false" outlineLevel="0" max="5" min="5" style="1" width="21.56"/>
    <col collapsed="false" customWidth="true" hidden="false" outlineLevel="0" max="6" min="6" style="0" width="14.11"/>
    <col collapsed="false" customWidth="true" hidden="false" outlineLevel="0" max="7" min="7" style="0" width="17.54"/>
  </cols>
  <sheetData>
    <row r="1" customFormat="false" ht="12.8" hidden="false" customHeight="false" outlineLevel="0" collapsed="false">
      <c r="A1" s="2" t="s">
        <v>0</v>
      </c>
      <c r="B1" s="2" t="n">
        <v>2018</v>
      </c>
      <c r="C1" s="2" t="n">
        <v>2019</v>
      </c>
      <c r="D1" s="2" t="n">
        <v>2020</v>
      </c>
      <c r="E1" s="3" t="s">
        <v>1</v>
      </c>
      <c r="F1" s="4" t="s">
        <v>2</v>
      </c>
    </row>
    <row r="2" customFormat="false" ht="12.8" hidden="false" customHeight="false" outlineLevel="0" collapsed="false">
      <c r="A2" s="5" t="s">
        <v>3</v>
      </c>
      <c r="B2" s="6" t="n">
        <v>92329</v>
      </c>
      <c r="C2" s="6" t="n">
        <v>103137</v>
      </c>
      <c r="D2" s="6" t="n">
        <v>64218</v>
      </c>
      <c r="E2" s="7" t="n">
        <f aca="false">+D2/D$12</f>
        <v>0.554138478530995</v>
      </c>
      <c r="F2" s="8" t="n">
        <f aca="false">+D2/C2-1</f>
        <v>-0.37735245353268</v>
      </c>
    </row>
    <row r="3" customFormat="false" ht="12.8" hidden="false" customHeight="false" outlineLevel="0" collapsed="false">
      <c r="A3" s="5" t="s">
        <v>4</v>
      </c>
      <c r="B3" s="6" t="n">
        <v>34302</v>
      </c>
      <c r="C3" s="6" t="n">
        <v>35228</v>
      </c>
      <c r="D3" s="6" t="n">
        <v>17451</v>
      </c>
      <c r="E3" s="7" t="n">
        <f aca="false">+D3/D$12</f>
        <v>0.150585047632197</v>
      </c>
      <c r="F3" s="8" t="n">
        <f aca="false">+D3/C3-1</f>
        <v>-0.504627001249006</v>
      </c>
    </row>
    <row r="4" customFormat="false" ht="12.8" hidden="false" customHeight="false" outlineLevel="0" collapsed="false">
      <c r="A4" s="5" t="s">
        <v>5</v>
      </c>
      <c r="B4" s="6" t="n">
        <v>126671</v>
      </c>
      <c r="C4" s="6" t="n">
        <v>138420</v>
      </c>
      <c r="D4" s="6" t="n">
        <v>81669</v>
      </c>
      <c r="E4" s="7" t="n">
        <f aca="false">+D4/D$12</f>
        <v>0.704723526163192</v>
      </c>
      <c r="F4" s="8" t="n">
        <f aca="false">+D4/C4-1</f>
        <v>-0.409991330732553</v>
      </c>
    </row>
    <row r="5" customFormat="false" ht="12.8" hidden="false" customHeight="false" outlineLevel="0" collapsed="false">
      <c r="A5" s="5" t="s">
        <v>6</v>
      </c>
      <c r="B5" s="9" t="n">
        <f aca="false">+B7-B6</f>
        <v>10432</v>
      </c>
      <c r="C5" s="9" t="n">
        <f aca="false">+C7-C6</f>
        <v>11825</v>
      </c>
      <c r="D5" s="9" t="n">
        <f aca="false">+D7-D6</f>
        <v>10982</v>
      </c>
      <c r="E5" s="7" t="n">
        <f aca="false">+D5/D$12</f>
        <v>0.0947639099820516</v>
      </c>
      <c r="F5" s="8"/>
    </row>
    <row r="6" customFormat="false" ht="12.8" hidden="false" customHeight="false" outlineLevel="0" collapsed="false">
      <c r="A6" s="5" t="s">
        <v>7</v>
      </c>
      <c r="B6" s="6" t="n">
        <v>746</v>
      </c>
      <c r="C6" s="6" t="n">
        <v>1038</v>
      </c>
      <c r="D6" s="6" t="n">
        <v>775</v>
      </c>
      <c r="E6" s="7" t="n">
        <f aca="false">+D6/D$12</f>
        <v>0.00668749137097888</v>
      </c>
      <c r="F6" s="8" t="n">
        <f aca="false">+D6/C6-1</f>
        <v>-0.253371868978805</v>
      </c>
    </row>
    <row r="7" customFormat="false" ht="12.8" hidden="false" customHeight="false" outlineLevel="0" collapsed="false">
      <c r="A7" s="5" t="s">
        <v>8</v>
      </c>
      <c r="B7" s="6" t="n">
        <v>11178</v>
      </c>
      <c r="C7" s="6" t="n">
        <v>12863</v>
      </c>
      <c r="D7" s="6" t="n">
        <v>11757</v>
      </c>
      <c r="E7" s="7" t="n">
        <f aca="false">+D7/D$12</f>
        <v>0.101451401353031</v>
      </c>
      <c r="F7" s="8" t="n">
        <f aca="false">+D7/C7-1</f>
        <v>-0.0859830521651248</v>
      </c>
      <c r="G7" s="0" t="n">
        <f aca="false">+D7+D4</f>
        <v>93426</v>
      </c>
    </row>
    <row r="8" customFormat="false" ht="12.8" hidden="false" customHeight="false" outlineLevel="0" collapsed="false">
      <c r="A8" s="5" t="s">
        <v>9</v>
      </c>
      <c r="B8" s="9" t="n">
        <f aca="false">+B11-B10-B9</f>
        <v>18791</v>
      </c>
      <c r="C8" s="9" t="n">
        <f aca="false">+C11-C10-C9</f>
        <v>20239</v>
      </c>
      <c r="D8" s="9" t="n">
        <f aca="false">+D11-D10-D9</f>
        <v>20382</v>
      </c>
      <c r="E8" s="7" t="n">
        <f aca="false">+D8/D$12</f>
        <v>0.175876708546183</v>
      </c>
      <c r="F8" s="8" t="n">
        <f aca="false">+D8/C8-1</f>
        <v>0.00706556648055745</v>
      </c>
    </row>
    <row r="9" customFormat="false" ht="12.8" hidden="false" customHeight="false" outlineLevel="0" collapsed="false">
      <c r="A9" s="5" t="s">
        <v>10</v>
      </c>
      <c r="B9" s="6" t="n">
        <v>1000</v>
      </c>
      <c r="C9" s="6" t="n">
        <v>1300</v>
      </c>
      <c r="D9" s="6" t="n">
        <v>1000</v>
      </c>
      <c r="E9" s="7" t="n">
        <f aca="false">+D9/D$12</f>
        <v>0.00862902112384371</v>
      </c>
      <c r="F9" s="8" t="n">
        <f aca="false">+D9/C9-1</f>
        <v>-0.230769230769231</v>
      </c>
    </row>
    <row r="10" customFormat="false" ht="12.8" hidden="false" customHeight="false" outlineLevel="0" collapsed="false">
      <c r="A10" s="5" t="s">
        <v>11</v>
      </c>
      <c r="B10" s="6" t="n">
        <v>5000</v>
      </c>
      <c r="C10" s="6" t="n">
        <v>5000</v>
      </c>
      <c r="D10" s="6" t="n">
        <v>1080</v>
      </c>
      <c r="E10" s="7" t="n">
        <f aca="false">+D10/D$12</f>
        <v>0.00931934281375121</v>
      </c>
      <c r="F10" s="8" t="n">
        <f aca="false">+D10/C10-1</f>
        <v>-0.784</v>
      </c>
    </row>
    <row r="11" customFormat="false" ht="12.8" hidden="false" customHeight="false" outlineLevel="0" collapsed="false">
      <c r="A11" s="5" t="s">
        <v>12</v>
      </c>
      <c r="B11" s="6" t="n">
        <v>24791</v>
      </c>
      <c r="C11" s="6" t="n">
        <v>26539</v>
      </c>
      <c r="D11" s="6" t="n">
        <v>22462</v>
      </c>
      <c r="E11" s="7" t="n">
        <f aca="false">+D11/D$12</f>
        <v>0.193825072483777</v>
      </c>
      <c r="F11" s="8" t="n">
        <f aca="false">+D11/C11-1</f>
        <v>-0.153622969968725</v>
      </c>
    </row>
    <row r="12" customFormat="false" ht="12.8" hidden="false" customHeight="false" outlineLevel="0" collapsed="false">
      <c r="A12" s="10" t="s">
        <v>13</v>
      </c>
      <c r="B12" s="11" t="n">
        <f aca="false">+B11+B7+B4</f>
        <v>162640</v>
      </c>
      <c r="C12" s="11" t="n">
        <f aca="false">+C11+C7+C4</f>
        <v>177822</v>
      </c>
      <c r="D12" s="11" t="n">
        <f aca="false">SUM(D2:D3)+D7+D11</f>
        <v>115888</v>
      </c>
      <c r="E12" s="12" t="n">
        <f aca="false">+D12/D$12</f>
        <v>1</v>
      </c>
      <c r="F12" s="13" t="n">
        <f aca="false">+D12/C12-1</f>
        <v>-0.348292112337056</v>
      </c>
    </row>
    <row r="14" customFormat="false" ht="15" hidden="false" customHeight="false" outlineLevel="0" collapsed="false">
      <c r="B14" s="14" t="n">
        <v>2018</v>
      </c>
      <c r="C14" s="14" t="n">
        <v>2019</v>
      </c>
      <c r="D14" s="14" t="n">
        <v>2020</v>
      </c>
      <c r="E14" s="15" t="s">
        <v>14</v>
      </c>
    </row>
    <row r="15" customFormat="false" ht="12.8" hidden="false" customHeight="false" outlineLevel="0" collapsed="false">
      <c r="A15" s="0" t="s">
        <v>15</v>
      </c>
      <c r="B15" s="0" t="n">
        <v>127552</v>
      </c>
      <c r="C15" s="0" t="n">
        <v>141501</v>
      </c>
      <c r="D15" s="0" t="n">
        <v>97662</v>
      </c>
      <c r="E15" s="16" t="n">
        <f aca="false">SUM(B15:D15)</f>
        <v>366715</v>
      </c>
    </row>
    <row r="16" customFormat="false" ht="12.8" hidden="false" customHeight="false" outlineLevel="0" collapsed="false">
      <c r="A16" s="0" t="s">
        <v>16</v>
      </c>
      <c r="B16" s="0" t="n">
        <v>123625</v>
      </c>
      <c r="C16" s="0" t="n">
        <v>132826</v>
      </c>
      <c r="D16" s="0" t="n">
        <v>95584</v>
      </c>
      <c r="E16" s="16" t="n">
        <f aca="false">SUM(B16:D16)</f>
        <v>352035</v>
      </c>
    </row>
    <row r="17" customFormat="false" ht="12.8" hidden="false" customHeight="false" outlineLevel="0" collapsed="false">
      <c r="A17" s="0" t="s">
        <v>17</v>
      </c>
      <c r="B17" s="0" t="n">
        <f aca="false">+B15-B16</f>
        <v>3927</v>
      </c>
      <c r="C17" s="0" t="n">
        <f aca="false">+C15-C16</f>
        <v>8675</v>
      </c>
      <c r="D17" s="0" t="n">
        <f aca="false">+D15-D16</f>
        <v>2078</v>
      </c>
      <c r="E17" s="16" t="n">
        <f aca="false">+E15-E16</f>
        <v>14680</v>
      </c>
    </row>
    <row r="21" customFormat="false" ht="12.8" hidden="false" customHeight="false" outlineLevel="0" collapsed="false">
      <c r="A21" s="17" t="s">
        <v>18</v>
      </c>
      <c r="B21" s="17" t="n">
        <v>2018</v>
      </c>
      <c r="C21" s="17" t="n">
        <v>2019</v>
      </c>
      <c r="D21" s="17" t="n">
        <v>2020</v>
      </c>
      <c r="E21" s="18" t="s">
        <v>19</v>
      </c>
      <c r="F21" s="17" t="s">
        <v>14</v>
      </c>
      <c r="G21" s="18" t="s">
        <v>20</v>
      </c>
      <c r="H21" s="0" t="s">
        <v>21</v>
      </c>
    </row>
    <row r="22" customFormat="false" ht="12.8" hidden="false" customHeight="false" outlineLevel="0" collapsed="false">
      <c r="A22" s="19" t="s">
        <v>22</v>
      </c>
      <c r="B22" s="20" t="n">
        <f aca="false">+B24-B23</f>
        <v>13841</v>
      </c>
      <c r="C22" s="20" t="n">
        <f aca="false">+C24-C23</f>
        <v>14084</v>
      </c>
      <c r="D22" s="20" t="n">
        <f aca="false">+D24-D23</f>
        <v>7886</v>
      </c>
      <c r="E22" s="21" t="n">
        <f aca="false">+D22/D$26</f>
        <v>0.112599234679308</v>
      </c>
      <c r="F22" s="22" t="n">
        <f aca="false">+B22+C22+D22</f>
        <v>35811</v>
      </c>
      <c r="G22" s="23" t="n">
        <f aca="false">+F22/F$26</f>
        <v>0.138248260846067</v>
      </c>
    </row>
    <row r="23" customFormat="false" ht="12.8" hidden="false" customHeight="false" outlineLevel="0" collapsed="false">
      <c r="A23" s="19" t="s">
        <v>23</v>
      </c>
      <c r="B23" s="20" t="n">
        <v>10772</v>
      </c>
      <c r="C23" s="20" t="n">
        <v>8211</v>
      </c>
      <c r="D23" s="20" t="n">
        <v>5978</v>
      </c>
      <c r="E23" s="21" t="n">
        <f aca="false">+D23/D$26</f>
        <v>0.0853561025758181</v>
      </c>
      <c r="F23" s="22" t="n">
        <f aca="false">+B23+C23+D23</f>
        <v>24961</v>
      </c>
      <c r="G23" s="24" t="n">
        <f aca="false">+F23/F$26</f>
        <v>0.0963618675540663</v>
      </c>
    </row>
    <row r="24" customFormat="false" ht="12.8" hidden="false" customHeight="false" outlineLevel="0" collapsed="false">
      <c r="A24" s="19" t="s">
        <v>24</v>
      </c>
      <c r="B24" s="20" t="n">
        <v>24613</v>
      </c>
      <c r="C24" s="20" t="n">
        <v>22295</v>
      </c>
      <c r="D24" s="20" t="n">
        <v>13864</v>
      </c>
      <c r="E24" s="21" t="n">
        <f aca="false">+D24/D$26</f>
        <v>0.197955337255126</v>
      </c>
      <c r="F24" s="22" t="n">
        <f aca="false">+B24+C24+D24</f>
        <v>60772</v>
      </c>
      <c r="G24" s="24" t="n">
        <f aca="false">+F24/F$26</f>
        <v>0.234610128400133</v>
      </c>
    </row>
    <row r="25" customFormat="false" ht="12.8" hidden="false" customHeight="false" outlineLevel="0" collapsed="false">
      <c r="A25" s="19" t="s">
        <v>25</v>
      </c>
      <c r="B25" s="20" t="n">
        <f aca="false">+B26-B24</f>
        <v>68985</v>
      </c>
      <c r="C25" s="20" t="n">
        <f aca="false">+C26-C24</f>
        <v>73105</v>
      </c>
      <c r="D25" s="20" t="n">
        <f aca="false">+D26-D24</f>
        <v>56172</v>
      </c>
      <c r="E25" s="21" t="n">
        <f aca="false">+D25/D$26</f>
        <v>0.802044662744874</v>
      </c>
      <c r="F25" s="22" t="n">
        <f aca="false">+B25+C25+D25</f>
        <v>198262</v>
      </c>
      <c r="G25" s="24" t="n">
        <f aca="false">+F25/F$26</f>
        <v>0.765389871599867</v>
      </c>
    </row>
    <row r="26" customFormat="false" ht="12.8" hidden="false" customHeight="false" outlineLevel="0" collapsed="false">
      <c r="A26" s="19" t="s">
        <v>26</v>
      </c>
      <c r="B26" s="20" t="n">
        <v>93598</v>
      </c>
      <c r="C26" s="20" t="n">
        <v>95400</v>
      </c>
      <c r="D26" s="20" t="n">
        <v>70036</v>
      </c>
      <c r="E26" s="21" t="n">
        <f aca="false">+D26/D$26</f>
        <v>1</v>
      </c>
      <c r="F26" s="22" t="n">
        <f aca="false">+B26+C26+D26</f>
        <v>259034</v>
      </c>
      <c r="G26" s="24" t="n">
        <f aca="false">+F26/F$26</f>
        <v>1</v>
      </c>
    </row>
    <row r="27" customFormat="false" ht="12.8" hidden="false" customHeight="false" outlineLevel="0" collapsed="false">
      <c r="A27" s="19" t="s">
        <v>27</v>
      </c>
      <c r="B27" s="20" t="n">
        <v>58671</v>
      </c>
      <c r="C27" s="20" t="n">
        <v>59901</v>
      </c>
      <c r="D27" s="20" t="n">
        <v>46043</v>
      </c>
      <c r="E27" s="21" t="n">
        <f aca="false">+D27/D25</f>
        <v>0.819678843551948</v>
      </c>
      <c r="F27" s="22" t="n">
        <f aca="false">+B27+C27+D27</f>
        <v>164615</v>
      </c>
      <c r="G27" s="24" t="n">
        <f aca="false">+F27/F25</f>
        <v>0.830290222029436</v>
      </c>
    </row>
    <row r="28" customFormat="false" ht="12.8" hidden="false" customHeight="false" outlineLevel="0" collapsed="false">
      <c r="A28" s="19" t="s">
        <v>28</v>
      </c>
      <c r="B28" s="20" t="n">
        <f aca="false">+B30-B29</f>
        <v>6014</v>
      </c>
      <c r="C28" s="20" t="n">
        <f aca="false">+C30-C29</f>
        <v>9337</v>
      </c>
      <c r="D28" s="20" t="n">
        <f aca="false">+D30-D29</f>
        <v>6116</v>
      </c>
      <c r="E28" s="21" t="n">
        <f aca="false">+D28/D$32</f>
        <v>0.14553242117787</v>
      </c>
      <c r="F28" s="22" t="n">
        <f aca="false">+B28+C28+D28</f>
        <v>21467</v>
      </c>
      <c r="G28" s="24" t="n">
        <f aca="false">+F28/F$32</f>
        <v>0.137774126677492</v>
      </c>
    </row>
    <row r="29" customFormat="false" ht="12.8" hidden="false" customHeight="false" outlineLevel="0" collapsed="false">
      <c r="A29" s="19" t="s">
        <v>29</v>
      </c>
      <c r="B29" s="20" t="n">
        <v>2703</v>
      </c>
      <c r="C29" s="20" t="n">
        <v>4643</v>
      </c>
      <c r="D29" s="20" t="n">
        <v>4138</v>
      </c>
      <c r="E29" s="21" t="n">
        <f aca="false">+D29/D$32</f>
        <v>0.0984651992861392</v>
      </c>
      <c r="F29" s="22" t="n">
        <f aca="false">+B29+C29+D29</f>
        <v>11484</v>
      </c>
      <c r="G29" s="24" t="n">
        <f aca="false">+F29/F$32</f>
        <v>0.0737037346049431</v>
      </c>
    </row>
    <row r="30" customFormat="false" ht="12.8" hidden="false" customHeight="false" outlineLevel="0" collapsed="false">
      <c r="A30" s="19" t="s">
        <v>30</v>
      </c>
      <c r="B30" s="20" t="n">
        <v>8717</v>
      </c>
      <c r="C30" s="20" t="n">
        <v>13980</v>
      </c>
      <c r="D30" s="20" t="n">
        <v>10254</v>
      </c>
      <c r="E30" s="21" t="n">
        <f aca="false">+D30/D$32</f>
        <v>0.24399762046401</v>
      </c>
      <c r="F30" s="22" t="n">
        <f aca="false">+B30+C30+D30</f>
        <v>32951</v>
      </c>
      <c r="G30" s="24" t="n">
        <f aca="false">+F30/F$32</f>
        <v>0.211477861282435</v>
      </c>
    </row>
    <row r="31" customFormat="false" ht="12.8" hidden="false" customHeight="false" outlineLevel="0" collapsed="false">
      <c r="A31" s="19" t="s">
        <v>31</v>
      </c>
      <c r="B31" s="20" t="n">
        <f aca="false">+B32-B30</f>
        <v>38607</v>
      </c>
      <c r="C31" s="20" t="n">
        <f aca="false">+C32-C30</f>
        <v>52484</v>
      </c>
      <c r="D31" s="20" t="n">
        <f aca="false">+D32-D30</f>
        <v>31771</v>
      </c>
      <c r="E31" s="21" t="n">
        <f aca="false">+D31/D$32</f>
        <v>0.75600237953599</v>
      </c>
      <c r="F31" s="22" t="n">
        <f aca="false">+B31+C31+D31</f>
        <v>122862</v>
      </c>
      <c r="G31" s="24" t="n">
        <f aca="false">+F31/F$32</f>
        <v>0.788522138717565</v>
      </c>
    </row>
    <row r="32" customFormat="false" ht="12.8" hidden="false" customHeight="false" outlineLevel="0" collapsed="false">
      <c r="A32" s="19" t="s">
        <v>32</v>
      </c>
      <c r="B32" s="20" t="n">
        <v>47324</v>
      </c>
      <c r="C32" s="20" t="n">
        <v>66464</v>
      </c>
      <c r="D32" s="20" t="n">
        <v>42025</v>
      </c>
      <c r="E32" s="21" t="n">
        <f aca="false">+D32/D$32</f>
        <v>1</v>
      </c>
      <c r="F32" s="22" t="n">
        <f aca="false">+B32+C32+D32</f>
        <v>155813</v>
      </c>
      <c r="G32" s="24" t="n">
        <f aca="false">+F32/F$32</f>
        <v>1</v>
      </c>
    </row>
    <row r="33" customFormat="false" ht="12.8" hidden="false" customHeight="false" outlineLevel="0" collapsed="false">
      <c r="A33" s="19" t="s">
        <v>33</v>
      </c>
      <c r="B33" s="20" t="n">
        <f aca="false">+B24+B30</f>
        <v>33330</v>
      </c>
      <c r="C33" s="20" t="n">
        <f aca="false">+C24+C30</f>
        <v>36275</v>
      </c>
      <c r="D33" s="20" t="n">
        <f aca="false">+D24+D30</f>
        <v>24118</v>
      </c>
      <c r="E33" s="21" t="n">
        <f aca="false">+D33/D$35</f>
        <v>0.365324608440122</v>
      </c>
      <c r="F33" s="22" t="n">
        <f aca="false">+B33+C33+D33</f>
        <v>93723</v>
      </c>
      <c r="G33" s="24" t="n">
        <f aca="false">+F33/F$35</f>
        <v>0.374544422775664</v>
      </c>
    </row>
    <row r="34" customFormat="false" ht="12.8" hidden="false" customHeight="false" outlineLevel="0" collapsed="false">
      <c r="A34" s="19" t="s">
        <v>34</v>
      </c>
      <c r="B34" s="20" t="n">
        <f aca="false">+B25-B27+B31</f>
        <v>48921</v>
      </c>
      <c r="C34" s="20" t="n">
        <f aca="false">+C25-C27+C31</f>
        <v>65688</v>
      </c>
      <c r="D34" s="20" t="n">
        <f aca="false">+D25-D27+D31</f>
        <v>41900</v>
      </c>
      <c r="E34" s="21" t="n">
        <f aca="false">+D34/D$35</f>
        <v>0.634675391559878</v>
      </c>
      <c r="F34" s="22" t="n">
        <f aca="false">+B34+C34+D34</f>
        <v>156509</v>
      </c>
      <c r="G34" s="24" t="n">
        <f aca="false">+F34/F$35</f>
        <v>0.625455577224336</v>
      </c>
    </row>
    <row r="35" customFormat="false" ht="12.8" hidden="false" customHeight="false" outlineLevel="0" collapsed="false">
      <c r="A35" s="19" t="s">
        <v>13</v>
      </c>
      <c r="B35" s="25" t="n">
        <f aca="false">+B33+B34</f>
        <v>82251</v>
      </c>
      <c r="C35" s="25" t="n">
        <f aca="false">+C33+C34</f>
        <v>101963</v>
      </c>
      <c r="D35" s="25" t="n">
        <f aca="false">+D33+D34</f>
        <v>66018</v>
      </c>
      <c r="E35" s="24" t="n">
        <f aca="false">+D35/D$35</f>
        <v>1</v>
      </c>
      <c r="F35" s="26" t="n">
        <f aca="false">+B35+C35+D35</f>
        <v>250232</v>
      </c>
      <c r="G35" s="24" t="n">
        <f aca="false">+F35/F$35</f>
        <v>1</v>
      </c>
    </row>
    <row r="36" customFormat="false" ht="12.8" hidden="false" customHeight="false" outlineLevel="0" collapsed="false">
      <c r="F36" s="16"/>
    </row>
    <row r="37" customFormat="false" ht="12.8" hidden="false" customHeight="false" outlineLevel="0" collapsed="false">
      <c r="F37" s="1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8"/>
  <sheetViews>
    <sheetView showFormulas="false" showGridLines="true" showRowColHeaders="true" showZeros="true" rightToLeft="false" tabSelected="false" showOutlineSymbols="true" defaultGridColor="true" view="normal" topLeftCell="A1" colorId="64" zoomScale="167" zoomScaleNormal="167" zoomScalePageLayoutView="100" workbookViewId="0">
      <selection pane="topLeft" activeCell="B1" activeCellId="0" sqref="B1"/>
    </sheetView>
  </sheetViews>
  <sheetFormatPr defaultColWidth="11.55078125" defaultRowHeight="12.8" zeroHeight="false" outlineLevelRow="0" outlineLevelCol="0"/>
  <cols>
    <col collapsed="false" customWidth="true" hidden="true" outlineLevel="0" max="1" min="1" style="0" width="6.4"/>
    <col collapsed="false" customWidth="true" hidden="false" outlineLevel="0" max="2" min="2" style="0" width="45.85"/>
    <col collapsed="false" customWidth="true" hidden="false" outlineLevel="0" max="4" min="3" style="0" width="8.79"/>
    <col collapsed="false" customWidth="true" hidden="false" outlineLevel="0" max="5" min="5" style="0" width="7.58"/>
    <col collapsed="false" customWidth="true" hidden="false" outlineLevel="0" max="6" min="6" style="27" width="22.28"/>
  </cols>
  <sheetData>
    <row r="1" customFormat="false" ht="12.8" hidden="false" customHeight="false" outlineLevel="0" collapsed="false">
      <c r="A1" s="28" t="s">
        <v>35</v>
      </c>
      <c r="B1" s="2" t="s">
        <v>36</v>
      </c>
      <c r="C1" s="2" t="n">
        <v>2018</v>
      </c>
      <c r="D1" s="2" t="n">
        <v>2019</v>
      </c>
      <c r="E1" s="2" t="n">
        <v>2020</v>
      </c>
      <c r="F1" s="4" t="s">
        <v>37</v>
      </c>
    </row>
    <row r="2" customFormat="false" ht="12.8" hidden="false" customHeight="false" outlineLevel="0" collapsed="false">
      <c r="A2" s="0" t="s">
        <v>38</v>
      </c>
      <c r="B2" s="5" t="s">
        <v>39</v>
      </c>
      <c r="C2" s="6" t="n">
        <v>10779</v>
      </c>
      <c r="D2" s="6" t="n">
        <v>10258</v>
      </c>
      <c r="E2" s="6" t="n">
        <v>8886</v>
      </c>
      <c r="F2" s="29" t="n">
        <f aca="false">+E2/D2-1</f>
        <v>-0.133749268863326</v>
      </c>
    </row>
    <row r="3" customFormat="false" ht="12.8" hidden="false" customHeight="false" outlineLevel="0" collapsed="false">
      <c r="A3" s="0" t="s">
        <v>40</v>
      </c>
      <c r="B3" s="5" t="s">
        <v>41</v>
      </c>
      <c r="C3" s="6" t="n">
        <v>6054</v>
      </c>
      <c r="D3" s="6" t="n">
        <v>5618</v>
      </c>
      <c r="E3" s="6"/>
      <c r="F3" s="29" t="n">
        <f aca="false">+E3/D3-1</f>
        <v>-1</v>
      </c>
    </row>
    <row r="4" customFormat="false" ht="12.8" hidden="false" customHeight="false" outlineLevel="0" collapsed="false">
      <c r="A4" s="0" t="s">
        <v>42</v>
      </c>
      <c r="B4" s="5" t="s">
        <v>43</v>
      </c>
      <c r="C4" s="6" t="n">
        <v>3730</v>
      </c>
      <c r="D4" s="6" t="n">
        <v>6198</v>
      </c>
      <c r="E4" s="6" t="n">
        <v>4345</v>
      </c>
      <c r="F4" s="29" t="n">
        <f aca="false">+E4/D4-1</f>
        <v>-0.298967408841562</v>
      </c>
    </row>
    <row r="5" customFormat="false" ht="12.8" hidden="false" customHeight="false" outlineLevel="0" collapsed="false">
      <c r="A5" s="0" t="s">
        <v>44</v>
      </c>
      <c r="B5" s="5" t="s">
        <v>45</v>
      </c>
      <c r="C5" s="6" t="n">
        <v>3305</v>
      </c>
      <c r="D5" s="6"/>
      <c r="E5" s="6" t="n">
        <v>2087</v>
      </c>
      <c r="F5" s="29"/>
    </row>
    <row r="6" customFormat="false" ht="12.8" hidden="false" customHeight="false" outlineLevel="0" collapsed="false">
      <c r="A6" s="0" t="s">
        <v>46</v>
      </c>
      <c r="B6" s="5" t="s">
        <v>47</v>
      </c>
      <c r="C6" s="6" t="n">
        <v>4991</v>
      </c>
      <c r="D6" s="6" t="n">
        <v>4657</v>
      </c>
      <c r="E6" s="6" t="n">
        <v>2732</v>
      </c>
      <c r="F6" s="29" t="n">
        <f aca="false">+E6/D6-1</f>
        <v>-0.413356237921409</v>
      </c>
    </row>
    <row r="7" customFormat="false" ht="12.8" hidden="false" customHeight="false" outlineLevel="0" collapsed="false">
      <c r="A7" s="0" t="s">
        <v>48</v>
      </c>
      <c r="B7" s="5" t="s">
        <v>49</v>
      </c>
      <c r="C7" s="6" t="n">
        <v>5256</v>
      </c>
      <c r="D7" s="6" t="n">
        <v>5760</v>
      </c>
      <c r="E7" s="6"/>
      <c r="F7" s="29" t="n">
        <f aca="false">+E7/D7-1</f>
        <v>-1</v>
      </c>
    </row>
    <row r="8" customFormat="false" ht="12.8" hidden="false" customHeight="false" outlineLevel="0" collapsed="false">
      <c r="A8" s="0" t="s">
        <v>50</v>
      </c>
      <c r="B8" s="5" t="s">
        <v>51</v>
      </c>
      <c r="C8" s="6" t="n">
        <v>6992</v>
      </c>
      <c r="D8" s="6" t="n">
        <v>5142</v>
      </c>
      <c r="E8" s="6" t="n">
        <v>2781</v>
      </c>
      <c r="F8" s="29" t="n">
        <f aca="false">+E8/D8-1</f>
        <v>-0.459159859976663</v>
      </c>
    </row>
    <row r="9" customFormat="false" ht="12.8" hidden="false" customHeight="false" outlineLevel="0" collapsed="false">
      <c r="A9" s="0" t="s">
        <v>52</v>
      </c>
      <c r="B9" s="5" t="s">
        <v>53</v>
      </c>
      <c r="C9" s="6"/>
      <c r="D9" s="6" t="n">
        <v>4325</v>
      </c>
      <c r="E9" s="6" t="n">
        <v>2448</v>
      </c>
      <c r="F9" s="29" t="n">
        <f aca="false">+E9/D9-1</f>
        <v>-0.433988439306358</v>
      </c>
    </row>
    <row r="10" customFormat="false" ht="12.8" hidden="false" customHeight="false" outlineLevel="0" collapsed="false">
      <c r="A10" s="0" t="s">
        <v>54</v>
      </c>
      <c r="B10" s="5" t="s">
        <v>55</v>
      </c>
      <c r="C10" s="6" t="n">
        <v>4170</v>
      </c>
      <c r="D10" s="6" t="n">
        <v>4242</v>
      </c>
      <c r="E10" s="6"/>
      <c r="F10" s="29" t="n">
        <f aca="false">+E10/D10-1</f>
        <v>-1</v>
      </c>
    </row>
    <row r="11" customFormat="false" ht="12.8" hidden="false" customHeight="false" outlineLevel="0" collapsed="false">
      <c r="A11" s="0" t="s">
        <v>56</v>
      </c>
      <c r="B11" s="5" t="s">
        <v>57</v>
      </c>
      <c r="C11" s="6" t="n">
        <v>3907</v>
      </c>
      <c r="D11" s="6" t="n">
        <v>4184</v>
      </c>
      <c r="E11" s="6"/>
      <c r="F11" s="29" t="n">
        <f aca="false">+E11/D11-1</f>
        <v>-1</v>
      </c>
    </row>
    <row r="12" customFormat="false" ht="12.8" hidden="false" customHeight="false" outlineLevel="0" collapsed="false">
      <c r="A12" s="0" t="s">
        <v>58</v>
      </c>
      <c r="B12" s="5" t="s">
        <v>59</v>
      </c>
      <c r="C12" s="6"/>
      <c r="D12" s="6" t="n">
        <v>4357</v>
      </c>
      <c r="E12" s="6" t="n">
        <v>3426</v>
      </c>
      <c r="F12" s="29" t="n">
        <f aca="false">+E12/D12-1</f>
        <v>-0.213679137020886</v>
      </c>
    </row>
    <row r="13" customFormat="false" ht="12.8" hidden="false" customHeight="false" outlineLevel="0" collapsed="false">
      <c r="A13" s="0" t="s">
        <v>60</v>
      </c>
      <c r="B13" s="5" t="s">
        <v>61</v>
      </c>
      <c r="C13" s="6"/>
      <c r="D13" s="6"/>
      <c r="E13" s="6" t="n">
        <v>2771</v>
      </c>
      <c r="F13" s="29"/>
    </row>
    <row r="14" customFormat="false" ht="12.8" hidden="false" customHeight="false" outlineLevel="0" collapsed="false">
      <c r="A14" s="0" t="s">
        <v>62</v>
      </c>
      <c r="B14" s="5" t="s">
        <v>63</v>
      </c>
      <c r="C14" s="6"/>
      <c r="D14" s="6"/>
      <c r="E14" s="6" t="n">
        <v>1981</v>
      </c>
      <c r="F14" s="29"/>
    </row>
    <row r="15" customFormat="false" ht="12.8" hidden="false" customHeight="false" outlineLevel="0" collapsed="false">
      <c r="A15" s="0" t="s">
        <v>64</v>
      </c>
      <c r="B15" s="5" t="s">
        <v>65</v>
      </c>
      <c r="C15" s="6" t="n">
        <v>3527</v>
      </c>
      <c r="D15" s="6"/>
      <c r="E15" s="6" t="n">
        <v>1950</v>
      </c>
      <c r="F15" s="29"/>
    </row>
    <row r="16" customFormat="false" ht="12.8" hidden="false" customHeight="false" outlineLevel="0" collapsed="false">
      <c r="B16" s="5" t="s">
        <v>66</v>
      </c>
      <c r="C16" s="9" t="n">
        <f aca="false">SUM(C2:C15)</f>
        <v>52711</v>
      </c>
      <c r="D16" s="9" t="n">
        <f aca="false">SUM(D2:D15)</f>
        <v>54741</v>
      </c>
      <c r="E16" s="9" t="n">
        <f aca="false">SUM(E2:E15)</f>
        <v>33407</v>
      </c>
      <c r="F16" s="29" t="n">
        <f aca="false">+E16/D16-1</f>
        <v>-0.389726165031695</v>
      </c>
    </row>
    <row r="17" customFormat="false" ht="12.8" hidden="false" customHeight="false" outlineLevel="0" collapsed="false">
      <c r="B17" s="5" t="s">
        <v>67</v>
      </c>
      <c r="C17" s="9" t="n">
        <f aca="false">+C18-C16</f>
        <v>49389</v>
      </c>
      <c r="D17" s="9" t="n">
        <f aca="false">+D18-D16</f>
        <v>51163</v>
      </c>
      <c r="E17" s="9" t="n">
        <f aca="false">+E18-E16</f>
        <v>28660</v>
      </c>
      <c r="F17" s="29" t="n">
        <f aca="false">+E17/D17-1</f>
        <v>-0.4398295643336</v>
      </c>
    </row>
    <row r="18" customFormat="false" ht="12.8" hidden="false" customHeight="false" outlineLevel="0" collapsed="false">
      <c r="B18" s="10" t="s">
        <v>68</v>
      </c>
      <c r="C18" s="11" t="n">
        <v>102100</v>
      </c>
      <c r="D18" s="11" t="n">
        <v>105904</v>
      </c>
      <c r="E18" s="11" t="n">
        <v>62067</v>
      </c>
      <c r="F18" s="30" t="n">
        <f aca="false">+E18/D18-1</f>
        <v>-0.413931485118598</v>
      </c>
    </row>
  </sheetData>
  <autoFilter ref="A1:F18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1"/>
  <sheetViews>
    <sheetView showFormulas="false" showGridLines="true" showRowColHeaders="true" showZeros="true" rightToLeft="false" tabSelected="false" showOutlineSymbols="true" defaultGridColor="true" view="normal" topLeftCell="A1" colorId="64" zoomScale="142" zoomScaleNormal="142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31" width="9.45"/>
    <col collapsed="false" customWidth="true" hidden="false" outlineLevel="0" max="2" min="2" style="31" width="19.49"/>
    <col collapsed="false" customWidth="true" hidden="false" outlineLevel="0" max="3" min="3" style="32" width="15.71"/>
    <col collapsed="false" customWidth="true" hidden="false" outlineLevel="0" max="4" min="4" style="32" width="19.57"/>
    <col collapsed="false" customWidth="true" hidden="false" outlineLevel="0" max="5" min="5" style="32" width="15.71"/>
    <col collapsed="false" customWidth="true" hidden="false" outlineLevel="0" max="6" min="6" style="32" width="14.77"/>
    <col collapsed="false" customWidth="true" hidden="false" outlineLevel="0" max="7" min="7" style="33" width="6.89"/>
    <col collapsed="false" customWidth="false" hidden="false" outlineLevel="0" max="8" min="8" style="34" width="11.52"/>
    <col collapsed="false" customWidth="true" hidden="false" outlineLevel="0" max="13" min="9" style="35" width="11.61"/>
    <col collapsed="false" customWidth="false" hidden="false" outlineLevel="0" max="18" min="14" style="36" width="11.52"/>
  </cols>
  <sheetData>
    <row r="1" customFormat="false" ht="12.8" hidden="false" customHeight="false" outlineLevel="0" collapsed="false">
      <c r="A1" s="37"/>
      <c r="B1" s="38"/>
      <c r="C1" s="39" t="s">
        <v>69</v>
      </c>
      <c r="D1" s="39"/>
      <c r="E1" s="39"/>
      <c r="F1" s="39"/>
      <c r="G1" s="39"/>
      <c r="H1" s="40"/>
      <c r="I1" s="41" t="s">
        <v>16</v>
      </c>
      <c r="J1" s="41"/>
      <c r="K1" s="41"/>
      <c r="L1" s="41"/>
      <c r="M1" s="41"/>
      <c r="N1" s="41" t="s">
        <v>70</v>
      </c>
      <c r="O1" s="41"/>
      <c r="P1" s="41"/>
      <c r="Q1" s="41"/>
      <c r="R1" s="41"/>
    </row>
    <row r="2" s="54" customFormat="true" ht="12.8" hidden="false" customHeight="false" outlineLevel="0" collapsed="false">
      <c r="A2" s="42" t="s">
        <v>35</v>
      </c>
      <c r="B2" s="43" t="s">
        <v>71</v>
      </c>
      <c r="C2" s="44" t="s">
        <v>72</v>
      </c>
      <c r="D2" s="44" t="s">
        <v>73</v>
      </c>
      <c r="E2" s="45" t="s">
        <v>74</v>
      </c>
      <c r="F2" s="45" t="s">
        <v>75</v>
      </c>
      <c r="G2" s="46" t="s">
        <v>76</v>
      </c>
      <c r="H2" s="47" t="s">
        <v>77</v>
      </c>
      <c r="I2" s="48" t="s">
        <v>72</v>
      </c>
      <c r="J2" s="48" t="s">
        <v>73</v>
      </c>
      <c r="K2" s="49" t="s">
        <v>74</v>
      </c>
      <c r="L2" s="50" t="s">
        <v>75</v>
      </c>
      <c r="M2" s="50" t="s">
        <v>76</v>
      </c>
      <c r="N2" s="51" t="s">
        <v>72</v>
      </c>
      <c r="O2" s="51" t="s">
        <v>73</v>
      </c>
      <c r="P2" s="52" t="s">
        <v>74</v>
      </c>
      <c r="Q2" s="53" t="s">
        <v>75</v>
      </c>
      <c r="R2" s="53" t="s">
        <v>76</v>
      </c>
    </row>
    <row r="3" customFormat="false" ht="12.8" hidden="false" customHeight="false" outlineLevel="0" collapsed="false">
      <c r="A3" s="55"/>
      <c r="B3" s="56" t="s">
        <v>13</v>
      </c>
      <c r="C3" s="57" t="n">
        <v>62085</v>
      </c>
      <c r="D3" s="57" t="n">
        <v>9645</v>
      </c>
      <c r="E3" s="58" t="n">
        <v>19700</v>
      </c>
      <c r="F3" s="58" t="n">
        <v>2045</v>
      </c>
      <c r="G3" s="59" t="n">
        <v>93475</v>
      </c>
      <c r="H3" s="60" t="n">
        <v>0</v>
      </c>
      <c r="I3" s="61" t="n">
        <v>68334</v>
      </c>
      <c r="J3" s="61" t="n">
        <v>7865</v>
      </c>
      <c r="K3" s="61" t="n">
        <v>18279</v>
      </c>
      <c r="L3" s="61" t="n">
        <v>960</v>
      </c>
      <c r="M3" s="61" t="n">
        <v>95584</v>
      </c>
      <c r="N3" s="62" t="n">
        <f aca="false">+I3-C3</f>
        <v>6249</v>
      </c>
      <c r="O3" s="62" t="n">
        <f aca="false">+J3-D3</f>
        <v>-1780</v>
      </c>
      <c r="P3" s="62" t="n">
        <f aca="false">+K3-E3</f>
        <v>-1421</v>
      </c>
      <c r="Q3" s="62" t="n">
        <f aca="false">+L3-F3</f>
        <v>-1085</v>
      </c>
      <c r="R3" s="62" t="n">
        <f aca="false">+M3-G3</f>
        <v>2109</v>
      </c>
    </row>
    <row r="4" customFormat="false" ht="12.8" hidden="false" customHeight="false" outlineLevel="0" collapsed="false">
      <c r="A4" s="55" t="s">
        <v>38</v>
      </c>
      <c r="B4" s="63" t="s">
        <v>78</v>
      </c>
      <c r="C4" s="57" t="n">
        <v>8895</v>
      </c>
      <c r="D4" s="57" t="n">
        <v>435</v>
      </c>
      <c r="E4" s="58" t="n">
        <v>1110</v>
      </c>
      <c r="F4" s="58" t="n">
        <v>5</v>
      </c>
      <c r="G4" s="59" t="n">
        <v>10445</v>
      </c>
      <c r="H4" s="60" t="n">
        <v>10005</v>
      </c>
      <c r="I4" s="64" t="n">
        <v>9268</v>
      </c>
      <c r="J4" s="64" t="n">
        <v>173</v>
      </c>
      <c r="K4" s="64" t="n">
        <v>828</v>
      </c>
      <c r="L4" s="64" t="n">
        <v>3</v>
      </c>
      <c r="M4" s="64" t="n">
        <v>10297</v>
      </c>
      <c r="N4" s="62" t="n">
        <f aca="false">+I4-C4</f>
        <v>373</v>
      </c>
      <c r="O4" s="62" t="n">
        <f aca="false">+J4-D4</f>
        <v>-262</v>
      </c>
      <c r="P4" s="62" t="n">
        <f aca="false">+K4-E4</f>
        <v>-282</v>
      </c>
      <c r="Q4" s="62" t="n">
        <f aca="false">+L4-F4</f>
        <v>-2</v>
      </c>
      <c r="R4" s="62" t="n">
        <f aca="false">+M4-G4</f>
        <v>-148</v>
      </c>
    </row>
    <row r="5" customFormat="false" ht="12.8" hidden="false" customHeight="false" outlineLevel="0" collapsed="false">
      <c r="A5" s="55" t="s">
        <v>50</v>
      </c>
      <c r="B5" s="63" t="s">
        <v>79</v>
      </c>
      <c r="C5" s="57" t="n">
        <v>2765</v>
      </c>
      <c r="D5" s="57" t="n">
        <v>700</v>
      </c>
      <c r="E5" s="58" t="n">
        <v>1885</v>
      </c>
      <c r="F5" s="58" t="n">
        <v>60</v>
      </c>
      <c r="G5" s="59" t="n">
        <v>5410</v>
      </c>
      <c r="H5" s="60" t="n">
        <v>4650</v>
      </c>
      <c r="I5" s="64" t="n">
        <v>4047</v>
      </c>
      <c r="J5" s="64" t="n">
        <v>383</v>
      </c>
      <c r="K5" s="64" t="n">
        <v>1750</v>
      </c>
      <c r="L5" s="64" t="n">
        <v>20</v>
      </c>
      <c r="M5" s="64" t="n">
        <v>6204</v>
      </c>
      <c r="N5" s="62" t="n">
        <f aca="false">+I5-C5</f>
        <v>1282</v>
      </c>
      <c r="O5" s="62" t="n">
        <f aca="false">+J5-D5</f>
        <v>-317</v>
      </c>
      <c r="P5" s="62" t="n">
        <f aca="false">+K5-E5</f>
        <v>-135</v>
      </c>
      <c r="Q5" s="62" t="n">
        <f aca="false">+L5-F5</f>
        <v>-40</v>
      </c>
      <c r="R5" s="62" t="n">
        <f aca="false">+M5-G5</f>
        <v>794</v>
      </c>
    </row>
    <row r="6" customFormat="false" ht="12.8" hidden="false" customHeight="false" outlineLevel="0" collapsed="false">
      <c r="A6" s="55" t="s">
        <v>42</v>
      </c>
      <c r="B6" s="63" t="s">
        <v>80</v>
      </c>
      <c r="C6" s="57" t="n">
        <v>4340</v>
      </c>
      <c r="D6" s="57" t="n">
        <v>355</v>
      </c>
      <c r="E6" s="58" t="n">
        <v>270</v>
      </c>
      <c r="F6" s="58" t="n">
        <v>25</v>
      </c>
      <c r="G6" s="59" t="n">
        <v>4990</v>
      </c>
      <c r="H6" s="60" t="n">
        <v>4610</v>
      </c>
      <c r="I6" s="64" t="n">
        <v>4765</v>
      </c>
      <c r="J6" s="64" t="n">
        <v>323</v>
      </c>
      <c r="K6" s="64" t="n">
        <v>284</v>
      </c>
      <c r="L6" s="64" t="n">
        <v>24</v>
      </c>
      <c r="M6" s="64" t="n">
        <v>5408</v>
      </c>
      <c r="N6" s="62" t="n">
        <f aca="false">+I6-C6</f>
        <v>425</v>
      </c>
      <c r="O6" s="62" t="n">
        <f aca="false">+J6-D6</f>
        <v>-32</v>
      </c>
      <c r="P6" s="62" t="n">
        <f aca="false">+K6-E6</f>
        <v>14</v>
      </c>
      <c r="Q6" s="62" t="n">
        <f aca="false">+L6-F6</f>
        <v>-1</v>
      </c>
      <c r="R6" s="62" t="n">
        <f aca="false">+M6-G6</f>
        <v>418</v>
      </c>
    </row>
    <row r="7" customFormat="false" ht="12.8" hidden="false" customHeight="false" outlineLevel="0" collapsed="false">
      <c r="A7" s="55" t="s">
        <v>46</v>
      </c>
      <c r="B7" s="63" t="s">
        <v>81</v>
      </c>
      <c r="C7" s="57" t="n">
        <v>2730</v>
      </c>
      <c r="D7" s="57" t="n">
        <v>220</v>
      </c>
      <c r="E7" s="58" t="n">
        <v>1915</v>
      </c>
      <c r="F7" s="58" t="n">
        <v>50</v>
      </c>
      <c r="G7" s="59" t="n">
        <v>4915</v>
      </c>
      <c r="H7" s="60" t="n">
        <v>4645</v>
      </c>
      <c r="I7" s="64" t="n">
        <v>3221</v>
      </c>
      <c r="J7" s="64" t="n">
        <v>150</v>
      </c>
      <c r="K7" s="64" t="n">
        <v>1726</v>
      </c>
      <c r="L7" s="64" t="n">
        <v>24</v>
      </c>
      <c r="M7" s="64" t="n">
        <v>5134</v>
      </c>
      <c r="N7" s="62" t="n">
        <f aca="false">+I7-C7</f>
        <v>491</v>
      </c>
      <c r="O7" s="62" t="n">
        <f aca="false">+J7-D7</f>
        <v>-70</v>
      </c>
      <c r="P7" s="62" t="n">
        <f aca="false">+K7-E7</f>
        <v>-189</v>
      </c>
      <c r="Q7" s="62" t="n">
        <f aca="false">+L7-F7</f>
        <v>-26</v>
      </c>
      <c r="R7" s="62" t="n">
        <f aca="false">+M7-G7</f>
        <v>219</v>
      </c>
    </row>
    <row r="8" customFormat="false" ht="12.8" hidden="false" customHeight="false" outlineLevel="0" collapsed="false">
      <c r="A8" s="55" t="s">
        <v>56</v>
      </c>
      <c r="B8" s="63" t="s">
        <v>82</v>
      </c>
      <c r="C8" s="57" t="n">
        <v>1845</v>
      </c>
      <c r="D8" s="57" t="n">
        <v>590</v>
      </c>
      <c r="E8" s="58" t="n">
        <v>1215</v>
      </c>
      <c r="F8" s="58" t="n">
        <v>145</v>
      </c>
      <c r="G8" s="59" t="n">
        <v>3795</v>
      </c>
      <c r="H8" s="60" t="n">
        <v>15</v>
      </c>
      <c r="I8" s="64" t="n">
        <v>2858</v>
      </c>
      <c r="J8" s="64" t="n">
        <v>499</v>
      </c>
      <c r="K8" s="64" t="n">
        <v>1110</v>
      </c>
      <c r="L8" s="64" t="n">
        <v>59</v>
      </c>
      <c r="M8" s="64" t="n">
        <v>4531</v>
      </c>
      <c r="N8" s="62" t="n">
        <f aca="false">+I8-C8</f>
        <v>1013</v>
      </c>
      <c r="O8" s="62" t="n">
        <f aca="false">+J8-D8</f>
        <v>-91</v>
      </c>
      <c r="P8" s="62" t="n">
        <f aca="false">+K8-E8</f>
        <v>-105</v>
      </c>
      <c r="Q8" s="62" t="n">
        <f aca="false">+L8-F8</f>
        <v>-86</v>
      </c>
      <c r="R8" s="62" t="n">
        <f aca="false">+M8-G8</f>
        <v>736</v>
      </c>
    </row>
    <row r="9" customFormat="false" ht="12.8" hidden="false" customHeight="false" outlineLevel="0" collapsed="false">
      <c r="A9" s="55" t="s">
        <v>44</v>
      </c>
      <c r="B9" s="63" t="s">
        <v>83</v>
      </c>
      <c r="C9" s="57" t="n">
        <v>2090</v>
      </c>
      <c r="D9" s="57" t="n">
        <v>220</v>
      </c>
      <c r="E9" s="58" t="n">
        <v>1020</v>
      </c>
      <c r="F9" s="58" t="n">
        <v>70</v>
      </c>
      <c r="G9" s="59" t="n">
        <v>3400</v>
      </c>
      <c r="H9" s="60" t="n">
        <v>3110</v>
      </c>
      <c r="I9" s="64" t="n">
        <v>2546</v>
      </c>
      <c r="J9" s="64" t="n">
        <v>221</v>
      </c>
      <c r="K9" s="64" t="n">
        <v>1012</v>
      </c>
      <c r="L9" s="64" t="n">
        <v>32</v>
      </c>
      <c r="M9" s="64" t="n">
        <v>3816</v>
      </c>
      <c r="N9" s="62" t="n">
        <f aca="false">+I9-C9</f>
        <v>456</v>
      </c>
      <c r="O9" s="62" t="n">
        <f aca="false">+J9-D9</f>
        <v>1</v>
      </c>
      <c r="P9" s="62" t="n">
        <f aca="false">+K9-E9</f>
        <v>-8</v>
      </c>
      <c r="Q9" s="62" t="n">
        <f aca="false">+L9-F9</f>
        <v>-38</v>
      </c>
      <c r="R9" s="62" t="n">
        <f aca="false">+M9-G9</f>
        <v>416</v>
      </c>
    </row>
    <row r="10" customFormat="false" ht="12.8" hidden="false" customHeight="false" outlineLevel="0" collapsed="false">
      <c r="A10" s="55" t="s">
        <v>52</v>
      </c>
      <c r="B10" s="63" t="s">
        <v>84</v>
      </c>
      <c r="C10" s="57" t="n">
        <v>2455</v>
      </c>
      <c r="D10" s="57" t="n">
        <v>790</v>
      </c>
      <c r="E10" s="58" t="n">
        <v>365</v>
      </c>
      <c r="F10" s="58" t="n">
        <v>75</v>
      </c>
      <c r="G10" s="59" t="n">
        <v>3685</v>
      </c>
      <c r="H10" s="60" t="n">
        <v>220</v>
      </c>
      <c r="I10" s="64" t="n">
        <v>2480</v>
      </c>
      <c r="J10" s="64" t="n">
        <v>769</v>
      </c>
      <c r="K10" s="64" t="n">
        <v>356</v>
      </c>
      <c r="L10" s="64" t="n">
        <v>16</v>
      </c>
      <c r="M10" s="64" t="n">
        <v>3625</v>
      </c>
      <c r="N10" s="62" t="n">
        <f aca="false">+I10-C10</f>
        <v>25</v>
      </c>
      <c r="O10" s="62" t="n">
        <f aca="false">+J10-D10</f>
        <v>-21</v>
      </c>
      <c r="P10" s="62" t="n">
        <f aca="false">+K10-E10</f>
        <v>-9</v>
      </c>
      <c r="Q10" s="62" t="n">
        <f aca="false">+L10-F10</f>
        <v>-59</v>
      </c>
      <c r="R10" s="62" t="n">
        <f aca="false">+M10-G10</f>
        <v>-60</v>
      </c>
    </row>
    <row r="11" customFormat="false" ht="12.8" hidden="false" customHeight="false" outlineLevel="0" collapsed="false">
      <c r="A11" s="55" t="s">
        <v>60</v>
      </c>
      <c r="B11" s="63" t="s">
        <v>85</v>
      </c>
      <c r="C11" s="57" t="n">
        <v>2770</v>
      </c>
      <c r="D11" s="57" t="n">
        <v>445</v>
      </c>
      <c r="E11" s="58" t="n">
        <v>315</v>
      </c>
      <c r="F11" s="58" t="n">
        <v>30</v>
      </c>
      <c r="G11" s="59" t="n">
        <v>3560</v>
      </c>
      <c r="H11" s="60" t="n">
        <v>2100</v>
      </c>
      <c r="I11" s="64" t="n">
        <v>2799</v>
      </c>
      <c r="J11" s="64" t="n">
        <v>477</v>
      </c>
      <c r="K11" s="64" t="n">
        <v>281</v>
      </c>
      <c r="L11" s="64" t="n">
        <v>8</v>
      </c>
      <c r="M11" s="64" t="n">
        <v>3574</v>
      </c>
      <c r="N11" s="62" t="n">
        <f aca="false">+I11-C11</f>
        <v>29</v>
      </c>
      <c r="O11" s="62" t="n">
        <f aca="false">+J11-D11</f>
        <v>32</v>
      </c>
      <c r="P11" s="62" t="n">
        <f aca="false">+K11-E11</f>
        <v>-34</v>
      </c>
      <c r="Q11" s="62" t="n">
        <f aca="false">+L11-F11</f>
        <v>-22</v>
      </c>
      <c r="R11" s="62" t="n">
        <f aca="false">+M11-G11</f>
        <v>14</v>
      </c>
    </row>
    <row r="12" customFormat="false" ht="12.8" hidden="false" customHeight="false" outlineLevel="0" collapsed="false">
      <c r="A12" s="55" t="s">
        <v>58</v>
      </c>
      <c r="B12" s="63" t="s">
        <v>86</v>
      </c>
      <c r="C12" s="57" t="n">
        <v>3430</v>
      </c>
      <c r="D12" s="57" t="n">
        <v>360</v>
      </c>
      <c r="E12" s="58" t="n">
        <v>130</v>
      </c>
      <c r="F12" s="58" t="n">
        <v>15</v>
      </c>
      <c r="G12" s="59" t="n">
        <v>3935</v>
      </c>
      <c r="H12" s="60" t="n">
        <v>85</v>
      </c>
      <c r="I12" s="64" t="n">
        <v>2761</v>
      </c>
      <c r="J12" s="64" t="n">
        <v>314</v>
      </c>
      <c r="K12" s="64" t="n">
        <v>138</v>
      </c>
      <c r="L12" s="64" t="n">
        <v>1</v>
      </c>
      <c r="M12" s="64" t="n">
        <v>3216</v>
      </c>
      <c r="N12" s="62" t="n">
        <f aca="false">+I12-C12</f>
        <v>-669</v>
      </c>
      <c r="O12" s="62" t="n">
        <f aca="false">+J12-D12</f>
        <v>-46</v>
      </c>
      <c r="P12" s="62" t="n">
        <f aca="false">+K12-E12</f>
        <v>8</v>
      </c>
      <c r="Q12" s="62" t="n">
        <f aca="false">+L12-F12</f>
        <v>-14</v>
      </c>
      <c r="R12" s="62" t="n">
        <f aca="false">+M12-G12</f>
        <v>-719</v>
      </c>
    </row>
    <row r="13" customFormat="false" ht="12.8" hidden="false" customHeight="false" outlineLevel="0" collapsed="false">
      <c r="A13" s="55" t="s">
        <v>40</v>
      </c>
      <c r="B13" s="63" t="s">
        <v>87</v>
      </c>
      <c r="C13" s="57" t="n">
        <v>1410</v>
      </c>
      <c r="D13" s="57" t="n">
        <v>650</v>
      </c>
      <c r="E13" s="58" t="n">
        <v>595</v>
      </c>
      <c r="F13" s="58" t="n">
        <v>350</v>
      </c>
      <c r="G13" s="59" t="n">
        <v>3005</v>
      </c>
      <c r="H13" s="60" t="n">
        <v>2005</v>
      </c>
      <c r="I13" s="64" t="n">
        <v>1447</v>
      </c>
      <c r="J13" s="64" t="n">
        <v>629</v>
      </c>
      <c r="K13" s="64" t="n">
        <v>555</v>
      </c>
      <c r="L13" s="64" t="n">
        <v>179</v>
      </c>
      <c r="M13" s="64" t="n">
        <v>2812</v>
      </c>
      <c r="N13" s="62" t="n">
        <f aca="false">+I13-C13</f>
        <v>37</v>
      </c>
      <c r="O13" s="62" t="n">
        <f aca="false">+J13-D13</f>
        <v>-21</v>
      </c>
      <c r="P13" s="62" t="n">
        <f aca="false">+K13-E13</f>
        <v>-40</v>
      </c>
      <c r="Q13" s="62" t="n">
        <f aca="false">+L13-F13</f>
        <v>-171</v>
      </c>
      <c r="R13" s="62" t="n">
        <f aca="false">+M13-G13</f>
        <v>-193</v>
      </c>
    </row>
    <row r="14" customFormat="false" ht="12.8" hidden="false" customHeight="false" outlineLevel="0" collapsed="false">
      <c r="A14" s="55" t="s">
        <v>64</v>
      </c>
      <c r="B14" s="63" t="s">
        <v>88</v>
      </c>
      <c r="C14" s="57" t="n">
        <v>1940</v>
      </c>
      <c r="D14" s="57" t="n">
        <v>190</v>
      </c>
      <c r="E14" s="58" t="n">
        <v>455</v>
      </c>
      <c r="F14" s="58" t="n">
        <v>0</v>
      </c>
      <c r="G14" s="59" t="n">
        <v>2585</v>
      </c>
      <c r="H14" s="60" t="n">
        <v>15</v>
      </c>
      <c r="I14" s="64" t="n">
        <v>2147</v>
      </c>
      <c r="J14" s="64" t="n">
        <v>95</v>
      </c>
      <c r="K14" s="64" t="n">
        <v>396</v>
      </c>
      <c r="L14" s="64" t="n">
        <v>4</v>
      </c>
      <c r="M14" s="64" t="n">
        <v>2643</v>
      </c>
      <c r="N14" s="62" t="n">
        <f aca="false">+I14-C14</f>
        <v>207</v>
      </c>
      <c r="O14" s="62" t="n">
        <f aca="false">+J14-D14</f>
        <v>-95</v>
      </c>
      <c r="P14" s="62" t="n">
        <f aca="false">+K14-E14</f>
        <v>-59</v>
      </c>
      <c r="Q14" s="62" t="n">
        <f aca="false">+L14-F14</f>
        <v>4</v>
      </c>
      <c r="R14" s="62" t="n">
        <f aca="false">+M14-G14</f>
        <v>58</v>
      </c>
    </row>
    <row r="15" customFormat="false" ht="12.8" hidden="false" customHeight="false" outlineLevel="0" collapsed="false">
      <c r="A15" s="55" t="s">
        <v>54</v>
      </c>
      <c r="B15" s="63" t="s">
        <v>89</v>
      </c>
      <c r="C15" s="57" t="n">
        <v>1160</v>
      </c>
      <c r="D15" s="57" t="n">
        <v>255</v>
      </c>
      <c r="E15" s="58" t="n">
        <v>520</v>
      </c>
      <c r="F15" s="58" t="n">
        <v>35</v>
      </c>
      <c r="G15" s="59" t="n">
        <v>1970</v>
      </c>
      <c r="H15" s="60" t="n">
        <v>5</v>
      </c>
      <c r="I15" s="64" t="n">
        <v>1746</v>
      </c>
      <c r="J15" s="64" t="n">
        <v>198</v>
      </c>
      <c r="K15" s="64" t="n">
        <v>484</v>
      </c>
      <c r="L15" s="64" t="n">
        <v>8</v>
      </c>
      <c r="M15" s="64" t="n">
        <v>2443</v>
      </c>
      <c r="N15" s="62" t="n">
        <f aca="false">+I15-C15</f>
        <v>586</v>
      </c>
      <c r="O15" s="62" t="n">
        <f aca="false">+J15-D15</f>
        <v>-57</v>
      </c>
      <c r="P15" s="62" t="n">
        <f aca="false">+K15-E15</f>
        <v>-36</v>
      </c>
      <c r="Q15" s="62" t="n">
        <f aca="false">+L15-F15</f>
        <v>-27</v>
      </c>
      <c r="R15" s="62" t="n">
        <f aca="false">+M15-G15</f>
        <v>473</v>
      </c>
    </row>
    <row r="16" customFormat="false" ht="12.8" hidden="false" customHeight="false" outlineLevel="0" collapsed="false">
      <c r="A16" s="55" t="s">
        <v>48</v>
      </c>
      <c r="B16" s="63" t="s">
        <v>90</v>
      </c>
      <c r="C16" s="57" t="n">
        <v>1365</v>
      </c>
      <c r="D16" s="57" t="n">
        <v>585</v>
      </c>
      <c r="E16" s="58" t="n">
        <v>420</v>
      </c>
      <c r="F16" s="58" t="n">
        <v>215</v>
      </c>
      <c r="G16" s="59" t="n">
        <v>2585</v>
      </c>
      <c r="H16" s="60" t="n">
        <v>1785</v>
      </c>
      <c r="I16" s="64" t="n">
        <v>1441</v>
      </c>
      <c r="J16" s="64" t="n">
        <v>481</v>
      </c>
      <c r="K16" s="64" t="n">
        <v>401</v>
      </c>
      <c r="L16" s="64" t="n">
        <v>106</v>
      </c>
      <c r="M16" s="64" t="n">
        <v>2434</v>
      </c>
      <c r="N16" s="62" t="n">
        <f aca="false">+I16-C16</f>
        <v>76</v>
      </c>
      <c r="O16" s="62" t="n">
        <f aca="false">+J16-D16</f>
        <v>-104</v>
      </c>
      <c r="P16" s="62" t="n">
        <f aca="false">+K16-E16</f>
        <v>-19</v>
      </c>
      <c r="Q16" s="62" t="n">
        <f aca="false">+L16-F16</f>
        <v>-109</v>
      </c>
      <c r="R16" s="62" t="n">
        <f aca="false">+M16-G16</f>
        <v>-151</v>
      </c>
    </row>
    <row r="17" customFormat="false" ht="12.8" hidden="false" customHeight="false" outlineLevel="0" collapsed="false">
      <c r="A17" s="55" t="s">
        <v>91</v>
      </c>
      <c r="B17" s="63" t="s">
        <v>92</v>
      </c>
      <c r="C17" s="57" t="n">
        <v>800</v>
      </c>
      <c r="D17" s="57" t="n">
        <v>275</v>
      </c>
      <c r="E17" s="58" t="n">
        <v>805</v>
      </c>
      <c r="F17" s="58" t="n">
        <v>175</v>
      </c>
      <c r="G17" s="59" t="n">
        <v>2055</v>
      </c>
      <c r="H17" s="60" t="n">
        <v>215</v>
      </c>
      <c r="I17" s="64" t="n">
        <v>1083</v>
      </c>
      <c r="J17" s="64" t="n">
        <v>287</v>
      </c>
      <c r="K17" s="64" t="n">
        <v>877</v>
      </c>
      <c r="L17" s="64" t="n">
        <v>90</v>
      </c>
      <c r="M17" s="64" t="n">
        <v>2342</v>
      </c>
      <c r="N17" s="62" t="n">
        <f aca="false">+I17-C17</f>
        <v>283</v>
      </c>
      <c r="O17" s="62" t="n">
        <f aca="false">+J17-D17</f>
        <v>12</v>
      </c>
      <c r="P17" s="62" t="n">
        <f aca="false">+K17-E17</f>
        <v>72</v>
      </c>
      <c r="Q17" s="62" t="n">
        <f aca="false">+L17-F17</f>
        <v>-85</v>
      </c>
      <c r="R17" s="62" t="n">
        <f aca="false">+M17-G17</f>
        <v>287</v>
      </c>
    </row>
    <row r="18" customFormat="false" ht="12.8" hidden="false" customHeight="false" outlineLevel="0" collapsed="false">
      <c r="A18" s="55" t="s">
        <v>93</v>
      </c>
      <c r="B18" s="63" t="s">
        <v>94</v>
      </c>
      <c r="C18" s="57" t="n">
        <v>965</v>
      </c>
      <c r="D18" s="57" t="n">
        <v>45</v>
      </c>
      <c r="E18" s="58" t="n">
        <v>775</v>
      </c>
      <c r="F18" s="58" t="n">
        <v>45</v>
      </c>
      <c r="G18" s="59" t="n">
        <v>1830</v>
      </c>
      <c r="H18" s="60" t="n">
        <v>825</v>
      </c>
      <c r="I18" s="64" t="n">
        <v>1161</v>
      </c>
      <c r="J18" s="64" t="n">
        <v>40</v>
      </c>
      <c r="K18" s="64" t="n">
        <v>962</v>
      </c>
      <c r="L18" s="64" t="n">
        <v>20</v>
      </c>
      <c r="M18" s="64" t="n">
        <v>2193</v>
      </c>
      <c r="N18" s="62" t="n">
        <f aca="false">+I18-C18</f>
        <v>196</v>
      </c>
      <c r="O18" s="62" t="n">
        <f aca="false">+J18-D18</f>
        <v>-5</v>
      </c>
      <c r="P18" s="62" t="n">
        <f aca="false">+K18-E18</f>
        <v>187</v>
      </c>
      <c r="Q18" s="62" t="n">
        <f aca="false">+L18-F18</f>
        <v>-25</v>
      </c>
      <c r="R18" s="62" t="n">
        <f aca="false">+M18-G18</f>
        <v>363</v>
      </c>
    </row>
    <row r="19" customFormat="false" ht="12.8" hidden="false" customHeight="false" outlineLevel="0" collapsed="false">
      <c r="A19" s="55" t="s">
        <v>62</v>
      </c>
      <c r="B19" s="63" t="s">
        <v>95</v>
      </c>
      <c r="C19" s="57" t="n">
        <v>1975</v>
      </c>
      <c r="D19" s="57" t="n">
        <v>65</v>
      </c>
      <c r="E19" s="58" t="n">
        <v>125</v>
      </c>
      <c r="F19" s="58" t="n">
        <v>25</v>
      </c>
      <c r="G19" s="59" t="n">
        <v>2190</v>
      </c>
      <c r="H19" s="60" t="n">
        <v>25</v>
      </c>
      <c r="I19" s="64" t="n">
        <v>1787</v>
      </c>
      <c r="J19" s="64" t="n">
        <v>40</v>
      </c>
      <c r="K19" s="64" t="n">
        <v>94</v>
      </c>
      <c r="L19" s="64" t="n">
        <v>19</v>
      </c>
      <c r="M19" s="64" t="n">
        <v>1940</v>
      </c>
      <c r="N19" s="62" t="n">
        <f aca="false">+I19-C19</f>
        <v>-188</v>
      </c>
      <c r="O19" s="62" t="n">
        <f aca="false">+J19-D19</f>
        <v>-25</v>
      </c>
      <c r="P19" s="62" t="n">
        <f aca="false">+K19-E19</f>
        <v>-31</v>
      </c>
      <c r="Q19" s="62" t="n">
        <f aca="false">+L19-F19</f>
        <v>-6</v>
      </c>
      <c r="R19" s="62" t="n">
        <f aca="false">+M19-G19</f>
        <v>-250</v>
      </c>
    </row>
    <row r="20" customFormat="false" ht="12.8" hidden="false" customHeight="false" outlineLevel="0" collapsed="false">
      <c r="A20" s="55" t="s">
        <v>96</v>
      </c>
      <c r="B20" s="63" t="s">
        <v>97</v>
      </c>
      <c r="C20" s="57" t="n">
        <v>1960</v>
      </c>
      <c r="D20" s="57" t="n">
        <v>235</v>
      </c>
      <c r="E20" s="58" t="n">
        <v>270</v>
      </c>
      <c r="F20" s="58" t="n">
        <v>25</v>
      </c>
      <c r="G20" s="59" t="n">
        <v>2490</v>
      </c>
      <c r="H20" s="60" t="n">
        <v>2230</v>
      </c>
      <c r="I20" s="64" t="n">
        <v>1404</v>
      </c>
      <c r="J20" s="64" t="n">
        <v>203</v>
      </c>
      <c r="K20" s="64" t="n">
        <v>266</v>
      </c>
      <c r="L20" s="64" t="n">
        <v>24</v>
      </c>
      <c r="M20" s="64" t="n">
        <v>1902</v>
      </c>
      <c r="N20" s="62" t="n">
        <f aca="false">+I20-C20</f>
        <v>-556</v>
      </c>
      <c r="O20" s="62" t="n">
        <f aca="false">+J20-D20</f>
        <v>-32</v>
      </c>
      <c r="P20" s="62" t="n">
        <f aca="false">+K20-E20</f>
        <v>-4</v>
      </c>
      <c r="Q20" s="62" t="n">
        <f aca="false">+L20-F20</f>
        <v>-1</v>
      </c>
      <c r="R20" s="62" t="n">
        <f aca="false">+M20-G20</f>
        <v>-588</v>
      </c>
    </row>
    <row r="21" customFormat="false" ht="12.8" hidden="false" customHeight="false" outlineLevel="0" collapsed="false">
      <c r="A21" s="55" t="s">
        <v>98</v>
      </c>
      <c r="B21" s="63" t="s">
        <v>99</v>
      </c>
      <c r="C21" s="57" t="n">
        <v>1090</v>
      </c>
      <c r="D21" s="57" t="n">
        <v>80</v>
      </c>
      <c r="E21" s="58" t="n">
        <v>735</v>
      </c>
      <c r="F21" s="58" t="n">
        <v>40</v>
      </c>
      <c r="G21" s="59" t="n">
        <v>1945</v>
      </c>
      <c r="H21" s="60" t="n">
        <v>190</v>
      </c>
      <c r="I21" s="64" t="n">
        <v>1151</v>
      </c>
      <c r="J21" s="64" t="n">
        <v>46</v>
      </c>
      <c r="K21" s="64" t="n">
        <v>553</v>
      </c>
      <c r="L21" s="64" t="n">
        <v>4</v>
      </c>
      <c r="M21" s="64" t="n">
        <v>1754</v>
      </c>
      <c r="N21" s="62" t="n">
        <f aca="false">+I21-C21</f>
        <v>61</v>
      </c>
      <c r="O21" s="62" t="n">
        <f aca="false">+J21-D21</f>
        <v>-34</v>
      </c>
      <c r="P21" s="62" t="n">
        <f aca="false">+K21-E21</f>
        <v>-182</v>
      </c>
      <c r="Q21" s="62" t="n">
        <f aca="false">+L21-F21</f>
        <v>-36</v>
      </c>
      <c r="R21" s="62" t="n">
        <f aca="false">+M21-G21</f>
        <v>-191</v>
      </c>
    </row>
    <row r="22" customFormat="false" ht="12.8" hidden="false" customHeight="false" outlineLevel="0" collapsed="false">
      <c r="A22" s="55" t="s">
        <v>100</v>
      </c>
      <c r="B22" s="63" t="s">
        <v>101</v>
      </c>
      <c r="C22" s="57" t="n">
        <v>1560</v>
      </c>
      <c r="D22" s="57" t="n">
        <v>40</v>
      </c>
      <c r="E22" s="58" t="n">
        <v>545</v>
      </c>
      <c r="F22" s="58" t="n">
        <v>10</v>
      </c>
      <c r="G22" s="59" t="n">
        <v>2155</v>
      </c>
      <c r="H22" s="60" t="n">
        <v>65</v>
      </c>
      <c r="I22" s="64" t="n">
        <v>1294</v>
      </c>
      <c r="J22" s="64" t="n">
        <v>26</v>
      </c>
      <c r="K22" s="64" t="n">
        <v>386</v>
      </c>
      <c r="L22" s="64" t="n">
        <v>8</v>
      </c>
      <c r="M22" s="64" t="n">
        <v>1717</v>
      </c>
      <c r="N22" s="62" t="n">
        <f aca="false">+I22-C22</f>
        <v>-266</v>
      </c>
      <c r="O22" s="62" t="n">
        <f aca="false">+J22-D22</f>
        <v>-14</v>
      </c>
      <c r="P22" s="62" t="n">
        <f aca="false">+K22-E22</f>
        <v>-159</v>
      </c>
      <c r="Q22" s="62" t="n">
        <f aca="false">+L22-F22</f>
        <v>-2</v>
      </c>
      <c r="R22" s="62" t="n">
        <f aca="false">+M22-G22</f>
        <v>-438</v>
      </c>
    </row>
    <row r="23" customFormat="false" ht="12.8" hidden="false" customHeight="false" outlineLevel="0" collapsed="false">
      <c r="A23" s="55" t="s">
        <v>102</v>
      </c>
      <c r="B23" s="63" t="s">
        <v>103</v>
      </c>
      <c r="C23" s="57" t="n">
        <v>840</v>
      </c>
      <c r="D23" s="57" t="n">
        <v>535</v>
      </c>
      <c r="E23" s="58" t="n">
        <v>185</v>
      </c>
      <c r="F23" s="58" t="n">
        <v>35</v>
      </c>
      <c r="G23" s="59" t="n">
        <v>1595</v>
      </c>
      <c r="H23" s="60" t="n">
        <v>45</v>
      </c>
      <c r="I23" s="64" t="n">
        <v>1059</v>
      </c>
      <c r="J23" s="64" t="n">
        <v>456</v>
      </c>
      <c r="K23" s="64" t="n">
        <v>153</v>
      </c>
      <c r="L23" s="64" t="n">
        <v>22</v>
      </c>
      <c r="M23" s="64" t="n">
        <v>1690</v>
      </c>
      <c r="N23" s="62" t="n">
        <f aca="false">+I23-C23</f>
        <v>219</v>
      </c>
      <c r="O23" s="62" t="n">
        <f aca="false">+J23-D23</f>
        <v>-79</v>
      </c>
      <c r="P23" s="62" t="n">
        <f aca="false">+K23-E23</f>
        <v>-32</v>
      </c>
      <c r="Q23" s="62" t="n">
        <f aca="false">+L23-F23</f>
        <v>-13</v>
      </c>
      <c r="R23" s="62" t="n">
        <f aca="false">+M23-G23</f>
        <v>95</v>
      </c>
    </row>
    <row r="24" customFormat="false" ht="12.8" hidden="false" customHeight="false" outlineLevel="0" collapsed="false">
      <c r="A24" s="55" t="s">
        <v>104</v>
      </c>
      <c r="B24" s="63" t="s">
        <v>105</v>
      </c>
      <c r="C24" s="57" t="n">
        <v>710</v>
      </c>
      <c r="D24" s="57" t="n">
        <v>70</v>
      </c>
      <c r="E24" s="58" t="n">
        <v>595</v>
      </c>
      <c r="F24" s="58" t="n">
        <v>15</v>
      </c>
      <c r="G24" s="59" t="n">
        <v>1390</v>
      </c>
      <c r="H24" s="60" t="n">
        <v>1305</v>
      </c>
      <c r="I24" s="64" t="n">
        <v>974</v>
      </c>
      <c r="J24" s="64" t="n">
        <v>46</v>
      </c>
      <c r="K24" s="64" t="n">
        <v>598</v>
      </c>
      <c r="L24" s="64" t="n">
        <v>20</v>
      </c>
      <c r="M24" s="64" t="n">
        <v>1641</v>
      </c>
      <c r="N24" s="62" t="n">
        <f aca="false">+I24-C24</f>
        <v>264</v>
      </c>
      <c r="O24" s="62" t="n">
        <f aca="false">+J24-D24</f>
        <v>-24</v>
      </c>
      <c r="P24" s="62" t="n">
        <f aca="false">+K24-E24</f>
        <v>3</v>
      </c>
      <c r="Q24" s="62" t="n">
        <f aca="false">+L24-F24</f>
        <v>5</v>
      </c>
      <c r="R24" s="62" t="n">
        <f aca="false">+M24-G24</f>
        <v>251</v>
      </c>
    </row>
    <row r="25" customFormat="false" ht="12.8" hidden="false" customHeight="false" outlineLevel="0" collapsed="false">
      <c r="A25" s="55" t="s">
        <v>106</v>
      </c>
      <c r="B25" s="63" t="s">
        <v>107</v>
      </c>
      <c r="C25" s="57" t="n">
        <v>1080</v>
      </c>
      <c r="D25" s="57" t="n">
        <v>90</v>
      </c>
      <c r="E25" s="58" t="n">
        <v>265</v>
      </c>
      <c r="F25" s="58" t="n">
        <v>15</v>
      </c>
      <c r="G25" s="59" t="n">
        <v>1450</v>
      </c>
      <c r="H25" s="60" t="n">
        <v>2395</v>
      </c>
      <c r="I25" s="64" t="n">
        <v>1271</v>
      </c>
      <c r="J25" s="64" t="n">
        <v>60</v>
      </c>
      <c r="K25" s="64" t="n">
        <v>253</v>
      </c>
      <c r="L25" s="64" t="n">
        <v>4</v>
      </c>
      <c r="M25" s="64" t="n">
        <v>1588</v>
      </c>
      <c r="N25" s="62" t="n">
        <f aca="false">+I25-C25</f>
        <v>191</v>
      </c>
      <c r="O25" s="62" t="n">
        <f aca="false">+J25-D25</f>
        <v>-30</v>
      </c>
      <c r="P25" s="62" t="n">
        <f aca="false">+K25-E25</f>
        <v>-12</v>
      </c>
      <c r="Q25" s="62" t="n">
        <f aca="false">+L25-F25</f>
        <v>-11</v>
      </c>
      <c r="R25" s="62" t="n">
        <f aca="false">+M25-G25</f>
        <v>138</v>
      </c>
    </row>
    <row r="26" customFormat="false" ht="12.8" hidden="false" customHeight="false" outlineLevel="0" collapsed="false">
      <c r="A26" s="55" t="s">
        <v>108</v>
      </c>
      <c r="B26" s="63" t="s">
        <v>109</v>
      </c>
      <c r="C26" s="57" t="n">
        <v>730</v>
      </c>
      <c r="D26" s="57" t="n">
        <v>245</v>
      </c>
      <c r="E26" s="58" t="n">
        <v>190</v>
      </c>
      <c r="F26" s="58" t="n">
        <v>15</v>
      </c>
      <c r="G26" s="59" t="n">
        <v>1180</v>
      </c>
      <c r="H26" s="60" t="n">
        <v>15</v>
      </c>
      <c r="I26" s="64" t="n">
        <v>1025</v>
      </c>
      <c r="J26" s="64" t="n">
        <v>212</v>
      </c>
      <c r="K26" s="64" t="n">
        <v>190</v>
      </c>
      <c r="L26" s="64" t="n">
        <v>1</v>
      </c>
      <c r="M26" s="64" t="n">
        <v>1431</v>
      </c>
      <c r="N26" s="62" t="n">
        <f aca="false">+I26-C26</f>
        <v>295</v>
      </c>
      <c r="O26" s="62" t="n">
        <f aca="false">+J26-D26</f>
        <v>-33</v>
      </c>
      <c r="P26" s="62" t="n">
        <f aca="false">+K26-E26</f>
        <v>0</v>
      </c>
      <c r="Q26" s="62" t="n">
        <f aca="false">+L26-F26</f>
        <v>-14</v>
      </c>
      <c r="R26" s="62" t="n">
        <f aca="false">+M26-G26</f>
        <v>251</v>
      </c>
    </row>
    <row r="27" customFormat="false" ht="12.8" hidden="false" customHeight="false" outlineLevel="0" collapsed="false">
      <c r="A27" s="55" t="s">
        <v>110</v>
      </c>
      <c r="B27" s="63" t="s">
        <v>111</v>
      </c>
      <c r="C27" s="57" t="n">
        <v>1110</v>
      </c>
      <c r="D27" s="57" t="n">
        <v>290</v>
      </c>
      <c r="E27" s="58" t="n">
        <v>245</v>
      </c>
      <c r="F27" s="58" t="n">
        <v>30</v>
      </c>
      <c r="G27" s="59" t="n">
        <v>1675</v>
      </c>
      <c r="H27" s="60" t="n">
        <v>185</v>
      </c>
      <c r="I27" s="64" t="n">
        <v>1000</v>
      </c>
      <c r="J27" s="64" t="n">
        <v>193</v>
      </c>
      <c r="K27" s="64" t="n">
        <v>216</v>
      </c>
      <c r="L27" s="64" t="n">
        <v>18</v>
      </c>
      <c r="M27" s="64" t="n">
        <v>1427</v>
      </c>
      <c r="N27" s="62" t="n">
        <f aca="false">+I27-C27</f>
        <v>-110</v>
      </c>
      <c r="O27" s="62" t="n">
        <f aca="false">+J27-D27</f>
        <v>-97</v>
      </c>
      <c r="P27" s="62" t="n">
        <f aca="false">+K27-E27</f>
        <v>-29</v>
      </c>
      <c r="Q27" s="62" t="n">
        <f aca="false">+L27-F27</f>
        <v>-12</v>
      </c>
      <c r="R27" s="62" t="n">
        <f aca="false">+M27-G27</f>
        <v>-248</v>
      </c>
    </row>
    <row r="28" customFormat="false" ht="12.8" hidden="false" customHeight="false" outlineLevel="0" collapsed="false">
      <c r="A28" s="55" t="s">
        <v>112</v>
      </c>
      <c r="B28" s="63" t="s">
        <v>113</v>
      </c>
      <c r="C28" s="57" t="n">
        <v>600</v>
      </c>
      <c r="D28" s="57" t="n">
        <v>200</v>
      </c>
      <c r="E28" s="58" t="n">
        <v>270</v>
      </c>
      <c r="F28" s="58" t="n">
        <v>100</v>
      </c>
      <c r="G28" s="59" t="n">
        <v>1170</v>
      </c>
      <c r="H28" s="60" t="n">
        <v>35</v>
      </c>
      <c r="I28" s="64" t="n">
        <v>703</v>
      </c>
      <c r="J28" s="64" t="n">
        <v>233</v>
      </c>
      <c r="K28" s="64" t="n">
        <v>284</v>
      </c>
      <c r="L28" s="64" t="n">
        <v>57</v>
      </c>
      <c r="M28" s="64" t="n">
        <v>1279</v>
      </c>
      <c r="N28" s="62" t="n">
        <f aca="false">+I28-C28</f>
        <v>103</v>
      </c>
      <c r="O28" s="62" t="n">
        <f aca="false">+J28-D28</f>
        <v>33</v>
      </c>
      <c r="P28" s="62" t="n">
        <f aca="false">+K28-E28</f>
        <v>14</v>
      </c>
      <c r="Q28" s="62" t="n">
        <f aca="false">+L28-F28</f>
        <v>-43</v>
      </c>
      <c r="R28" s="62" t="n">
        <f aca="false">+M28-G28</f>
        <v>109</v>
      </c>
    </row>
    <row r="29" customFormat="false" ht="12.8" hidden="false" customHeight="false" outlineLevel="0" collapsed="false">
      <c r="A29" s="55" t="s">
        <v>114</v>
      </c>
      <c r="B29" s="63" t="s">
        <v>115</v>
      </c>
      <c r="C29" s="57" t="n">
        <v>665</v>
      </c>
      <c r="D29" s="57" t="n">
        <v>85</v>
      </c>
      <c r="E29" s="58" t="n">
        <v>380</v>
      </c>
      <c r="F29" s="58" t="n">
        <v>0</v>
      </c>
      <c r="G29" s="59" t="n">
        <v>1130</v>
      </c>
      <c r="H29" s="60" t="n">
        <v>1045</v>
      </c>
      <c r="I29" s="64" t="n">
        <v>838</v>
      </c>
      <c r="J29" s="64" t="n">
        <v>20</v>
      </c>
      <c r="K29" s="64" t="n">
        <v>416</v>
      </c>
      <c r="L29" s="64" t="n">
        <v>0</v>
      </c>
      <c r="M29" s="64" t="n">
        <v>1275</v>
      </c>
      <c r="N29" s="62" t="n">
        <f aca="false">+I29-C29</f>
        <v>173</v>
      </c>
      <c r="O29" s="62" t="n">
        <f aca="false">+J29-D29</f>
        <v>-65</v>
      </c>
      <c r="P29" s="62" t="n">
        <f aca="false">+K29-E29</f>
        <v>36</v>
      </c>
      <c r="Q29" s="62" t="n">
        <f aca="false">+L29-F29</f>
        <v>0</v>
      </c>
      <c r="R29" s="62" t="n">
        <f aca="false">+M29-G29</f>
        <v>145</v>
      </c>
    </row>
    <row r="30" customFormat="false" ht="12.8" hidden="false" customHeight="false" outlineLevel="0" collapsed="false">
      <c r="A30" s="55" t="s">
        <v>116</v>
      </c>
      <c r="B30" s="63" t="s">
        <v>117</v>
      </c>
      <c r="C30" s="57" t="n">
        <v>400</v>
      </c>
      <c r="D30" s="57" t="n">
        <v>175</v>
      </c>
      <c r="E30" s="58" t="n">
        <v>195</v>
      </c>
      <c r="F30" s="58" t="n">
        <v>55</v>
      </c>
      <c r="G30" s="59" t="n">
        <v>825</v>
      </c>
      <c r="H30" s="60" t="n">
        <v>595</v>
      </c>
      <c r="I30" s="64" t="n">
        <v>669</v>
      </c>
      <c r="J30" s="64" t="n">
        <v>162</v>
      </c>
      <c r="K30" s="64" t="n">
        <v>260</v>
      </c>
      <c r="L30" s="64" t="n">
        <v>35</v>
      </c>
      <c r="M30" s="64" t="n">
        <v>1126</v>
      </c>
      <c r="N30" s="62" t="n">
        <f aca="false">+I30-C30</f>
        <v>269</v>
      </c>
      <c r="O30" s="62" t="n">
        <f aca="false">+J30-D30</f>
        <v>-13</v>
      </c>
      <c r="P30" s="62" t="n">
        <f aca="false">+K30-E30</f>
        <v>65</v>
      </c>
      <c r="Q30" s="62" t="n">
        <f aca="false">+L30-F30</f>
        <v>-20</v>
      </c>
      <c r="R30" s="62" t="n">
        <f aca="false">+M30-G30</f>
        <v>301</v>
      </c>
    </row>
    <row r="31" customFormat="false" ht="12.8" hidden="false" customHeight="false" outlineLevel="0" collapsed="false">
      <c r="A31" s="55" t="s">
        <v>118</v>
      </c>
      <c r="B31" s="63" t="s">
        <v>119</v>
      </c>
      <c r="C31" s="57" t="n">
        <v>810</v>
      </c>
      <c r="D31" s="57" t="n">
        <v>20</v>
      </c>
      <c r="E31" s="58" t="n">
        <v>125</v>
      </c>
      <c r="F31" s="58" t="n">
        <v>5</v>
      </c>
      <c r="G31" s="59" t="n">
        <v>960</v>
      </c>
      <c r="H31" s="60" t="n">
        <v>935</v>
      </c>
      <c r="I31" s="64" t="n">
        <v>931</v>
      </c>
      <c r="J31" s="64" t="n">
        <v>20</v>
      </c>
      <c r="K31" s="64" t="n">
        <v>134</v>
      </c>
      <c r="L31" s="64" t="n">
        <v>1</v>
      </c>
      <c r="M31" s="64" t="n">
        <v>1086</v>
      </c>
      <c r="N31" s="62" t="n">
        <f aca="false">+I31-C31</f>
        <v>121</v>
      </c>
      <c r="O31" s="62" t="n">
        <f aca="false">+J31-D31</f>
        <v>0</v>
      </c>
      <c r="P31" s="62" t="n">
        <f aca="false">+K31-E31</f>
        <v>9</v>
      </c>
      <c r="Q31" s="62" t="n">
        <f aca="false">+L31-F31</f>
        <v>-4</v>
      </c>
      <c r="R31" s="62" t="n">
        <f aca="false">+M31-G31</f>
        <v>126</v>
      </c>
    </row>
    <row r="32" customFormat="false" ht="12.8" hidden="false" customHeight="false" outlineLevel="0" collapsed="false">
      <c r="A32" s="55" t="s">
        <v>120</v>
      </c>
      <c r="B32" s="63" t="s">
        <v>121</v>
      </c>
      <c r="C32" s="57" t="n">
        <v>710</v>
      </c>
      <c r="D32" s="57" t="n">
        <v>55</v>
      </c>
      <c r="E32" s="58" t="n">
        <v>140</v>
      </c>
      <c r="F32" s="58" t="n">
        <v>0</v>
      </c>
      <c r="G32" s="59" t="n">
        <v>905</v>
      </c>
      <c r="H32" s="60" t="n">
        <v>850</v>
      </c>
      <c r="I32" s="64" t="n">
        <v>809</v>
      </c>
      <c r="J32" s="64" t="n">
        <v>36</v>
      </c>
      <c r="K32" s="64" t="n">
        <v>146</v>
      </c>
      <c r="L32" s="64" t="n">
        <v>2</v>
      </c>
      <c r="M32" s="64" t="n">
        <v>995</v>
      </c>
      <c r="N32" s="62" t="n">
        <f aca="false">+I32-C32</f>
        <v>99</v>
      </c>
      <c r="O32" s="62" t="n">
        <f aca="false">+J32-D32</f>
        <v>-19</v>
      </c>
      <c r="P32" s="62" t="n">
        <f aca="false">+K32-E32</f>
        <v>6</v>
      </c>
      <c r="Q32" s="62" t="n">
        <f aca="false">+L32-F32</f>
        <v>2</v>
      </c>
      <c r="R32" s="62" t="n">
        <f aca="false">+M32-G32</f>
        <v>90</v>
      </c>
    </row>
    <row r="33" customFormat="false" ht="12.8" hidden="false" customHeight="false" outlineLevel="0" collapsed="false">
      <c r="A33" s="55" t="s">
        <v>122</v>
      </c>
      <c r="B33" s="63" t="s">
        <v>123</v>
      </c>
      <c r="C33" s="57" t="n">
        <v>630</v>
      </c>
      <c r="D33" s="57" t="n">
        <v>130</v>
      </c>
      <c r="E33" s="58" t="n">
        <v>195</v>
      </c>
      <c r="F33" s="58" t="n">
        <v>15</v>
      </c>
      <c r="G33" s="59" t="n">
        <v>970</v>
      </c>
      <c r="H33" s="60" t="n">
        <v>120</v>
      </c>
      <c r="I33" s="64" t="n">
        <v>608</v>
      </c>
      <c r="J33" s="64" t="n">
        <v>96</v>
      </c>
      <c r="K33" s="64" t="n">
        <v>158</v>
      </c>
      <c r="L33" s="64" t="n">
        <v>12</v>
      </c>
      <c r="M33" s="64" t="n">
        <v>874</v>
      </c>
      <c r="N33" s="62" t="n">
        <f aca="false">+I33-C33</f>
        <v>-22</v>
      </c>
      <c r="O33" s="62" t="n">
        <f aca="false">+J33-D33</f>
        <v>-34</v>
      </c>
      <c r="P33" s="62" t="n">
        <f aca="false">+K33-E33</f>
        <v>-37</v>
      </c>
      <c r="Q33" s="62" t="n">
        <f aca="false">+L33-F33</f>
        <v>-3</v>
      </c>
      <c r="R33" s="62" t="n">
        <f aca="false">+M33-G33</f>
        <v>-96</v>
      </c>
    </row>
    <row r="34" customFormat="false" ht="12.8" hidden="false" customHeight="false" outlineLevel="0" collapsed="false">
      <c r="A34" s="55" t="s">
        <v>124</v>
      </c>
      <c r="B34" s="63" t="s">
        <v>125</v>
      </c>
      <c r="C34" s="57" t="n">
        <v>350</v>
      </c>
      <c r="D34" s="57" t="n">
        <v>150</v>
      </c>
      <c r="E34" s="58" t="n">
        <v>385</v>
      </c>
      <c r="F34" s="58" t="n">
        <v>90</v>
      </c>
      <c r="G34" s="59" t="n">
        <v>975</v>
      </c>
      <c r="H34" s="60" t="n">
        <v>1605</v>
      </c>
      <c r="I34" s="64" t="n">
        <v>349</v>
      </c>
      <c r="J34" s="64" t="n">
        <v>120</v>
      </c>
      <c r="K34" s="64" t="n">
        <v>285</v>
      </c>
      <c r="L34" s="64" t="n">
        <v>49</v>
      </c>
      <c r="M34" s="64" t="n">
        <v>803</v>
      </c>
      <c r="N34" s="62" t="n">
        <f aca="false">+I34-C34</f>
        <v>-1</v>
      </c>
      <c r="O34" s="62" t="n">
        <f aca="false">+J34-D34</f>
        <v>-30</v>
      </c>
      <c r="P34" s="62" t="n">
        <f aca="false">+K34-E34</f>
        <v>-100</v>
      </c>
      <c r="Q34" s="62" t="n">
        <f aca="false">+L34-F34</f>
        <v>-41</v>
      </c>
      <c r="R34" s="62" t="n">
        <f aca="false">+M34-G34</f>
        <v>-172</v>
      </c>
    </row>
    <row r="35" customFormat="false" ht="12.8" hidden="false" customHeight="false" outlineLevel="0" collapsed="false">
      <c r="A35" s="55" t="s">
        <v>126</v>
      </c>
      <c r="B35" s="63" t="s">
        <v>127</v>
      </c>
      <c r="C35" s="57" t="n">
        <v>340</v>
      </c>
      <c r="D35" s="57" t="n">
        <v>110</v>
      </c>
      <c r="E35" s="58" t="n">
        <v>410</v>
      </c>
      <c r="F35" s="58" t="n">
        <v>110</v>
      </c>
      <c r="G35" s="59" t="n">
        <v>970</v>
      </c>
      <c r="H35" s="60" t="n">
        <v>750</v>
      </c>
      <c r="I35" s="64" t="n">
        <v>317</v>
      </c>
      <c r="J35" s="64" t="n">
        <v>66</v>
      </c>
      <c r="K35" s="64" t="n">
        <v>336</v>
      </c>
      <c r="L35" s="64" t="n">
        <v>22</v>
      </c>
      <c r="M35" s="64" t="n">
        <v>741</v>
      </c>
      <c r="N35" s="62" t="n">
        <f aca="false">+I35-C35</f>
        <v>-23</v>
      </c>
      <c r="O35" s="62" t="n">
        <f aca="false">+J35-D35</f>
        <v>-44</v>
      </c>
      <c r="P35" s="62" t="n">
        <f aca="false">+K35-E35</f>
        <v>-74</v>
      </c>
      <c r="Q35" s="62" t="n">
        <f aca="false">+L35-F35</f>
        <v>-88</v>
      </c>
      <c r="R35" s="62" t="n">
        <f aca="false">+M35-G35</f>
        <v>-229</v>
      </c>
    </row>
    <row r="36" customFormat="false" ht="12.8" hidden="false" customHeight="false" outlineLevel="0" collapsed="false">
      <c r="A36" s="55" t="s">
        <v>128</v>
      </c>
      <c r="B36" s="63" t="s">
        <v>129</v>
      </c>
      <c r="C36" s="57" t="n">
        <v>495</v>
      </c>
      <c r="D36" s="57" t="n">
        <v>50</v>
      </c>
      <c r="E36" s="58" t="n">
        <v>125</v>
      </c>
      <c r="F36" s="58" t="n">
        <v>5</v>
      </c>
      <c r="G36" s="59" t="n">
        <v>675</v>
      </c>
      <c r="H36" s="60" t="n">
        <v>620</v>
      </c>
      <c r="I36" s="64" t="n">
        <v>532</v>
      </c>
      <c r="J36" s="64" t="n">
        <v>41</v>
      </c>
      <c r="K36" s="64" t="n">
        <v>109</v>
      </c>
      <c r="L36" s="64" t="n">
        <v>1</v>
      </c>
      <c r="M36" s="64" t="n">
        <v>685</v>
      </c>
      <c r="N36" s="62" t="n">
        <f aca="false">+I36-C36</f>
        <v>37</v>
      </c>
      <c r="O36" s="62" t="n">
        <f aca="false">+J36-D36</f>
        <v>-9</v>
      </c>
      <c r="P36" s="62" t="n">
        <f aca="false">+K36-E36</f>
        <v>-16</v>
      </c>
      <c r="Q36" s="62" t="n">
        <f aca="false">+L36-F36</f>
        <v>-4</v>
      </c>
      <c r="R36" s="62" t="n">
        <f aca="false">+M36-G36</f>
        <v>10</v>
      </c>
    </row>
    <row r="37" customFormat="false" ht="12.8" hidden="false" customHeight="false" outlineLevel="0" collapsed="false">
      <c r="A37" s="55" t="s">
        <v>130</v>
      </c>
      <c r="B37" s="63" t="s">
        <v>131</v>
      </c>
      <c r="C37" s="57" t="n">
        <v>365</v>
      </c>
      <c r="D37" s="57" t="n">
        <v>35</v>
      </c>
      <c r="E37" s="58" t="n">
        <v>185</v>
      </c>
      <c r="F37" s="58" t="n">
        <v>15</v>
      </c>
      <c r="G37" s="59" t="n">
        <v>600</v>
      </c>
      <c r="H37" s="60" t="n">
        <v>315</v>
      </c>
      <c r="I37" s="64" t="n">
        <v>357</v>
      </c>
      <c r="J37" s="64" t="n">
        <v>30</v>
      </c>
      <c r="K37" s="64" t="n">
        <v>162</v>
      </c>
      <c r="L37" s="64" t="n">
        <v>4</v>
      </c>
      <c r="M37" s="64" t="n">
        <v>553</v>
      </c>
      <c r="N37" s="62" t="n">
        <f aca="false">+I37-C37</f>
        <v>-8</v>
      </c>
      <c r="O37" s="62" t="n">
        <f aca="false">+J37-D37</f>
        <v>-5</v>
      </c>
      <c r="P37" s="62" t="n">
        <f aca="false">+K37-E37</f>
        <v>-23</v>
      </c>
      <c r="Q37" s="62" t="n">
        <f aca="false">+L37-F37</f>
        <v>-11</v>
      </c>
      <c r="R37" s="62" t="n">
        <f aca="false">+M37-G37</f>
        <v>-47</v>
      </c>
    </row>
    <row r="38" customFormat="false" ht="12.8" hidden="false" customHeight="false" outlineLevel="0" collapsed="false">
      <c r="A38" s="55" t="s">
        <v>132</v>
      </c>
      <c r="B38" s="63" t="s">
        <v>133</v>
      </c>
      <c r="C38" s="57" t="n">
        <v>435</v>
      </c>
      <c r="D38" s="57" t="n">
        <v>60</v>
      </c>
      <c r="E38" s="58" t="n">
        <v>70</v>
      </c>
      <c r="F38" s="58" t="n">
        <v>10</v>
      </c>
      <c r="G38" s="59" t="n">
        <v>575</v>
      </c>
      <c r="H38" s="60" t="n">
        <v>2105</v>
      </c>
      <c r="I38" s="64" t="n">
        <v>405</v>
      </c>
      <c r="J38" s="64" t="n">
        <v>44</v>
      </c>
      <c r="K38" s="64" t="n">
        <v>67</v>
      </c>
      <c r="L38" s="64" t="n">
        <v>2</v>
      </c>
      <c r="M38" s="64" t="n">
        <v>523</v>
      </c>
      <c r="N38" s="62" t="n">
        <f aca="false">+I38-C38</f>
        <v>-30</v>
      </c>
      <c r="O38" s="62" t="n">
        <f aca="false">+J38-D38</f>
        <v>-16</v>
      </c>
      <c r="P38" s="62" t="n">
        <f aca="false">+K38-E38</f>
        <v>-3</v>
      </c>
      <c r="Q38" s="62" t="n">
        <f aca="false">+L38-F38</f>
        <v>-8</v>
      </c>
      <c r="R38" s="62" t="n">
        <f aca="false">+M38-G38</f>
        <v>-52</v>
      </c>
    </row>
    <row r="39" customFormat="false" ht="12.8" hidden="false" customHeight="false" outlineLevel="0" collapsed="false">
      <c r="A39" s="55" t="s">
        <v>134</v>
      </c>
      <c r="B39" s="63" t="s">
        <v>135</v>
      </c>
      <c r="C39" s="57" t="n">
        <v>390</v>
      </c>
      <c r="D39" s="57" t="n">
        <v>5</v>
      </c>
      <c r="E39" s="58" t="n">
        <v>95</v>
      </c>
      <c r="F39" s="58" t="n">
        <v>0</v>
      </c>
      <c r="G39" s="59" t="n">
        <v>490</v>
      </c>
      <c r="H39" s="60" t="n">
        <v>485</v>
      </c>
      <c r="I39" s="64" t="n">
        <v>375</v>
      </c>
      <c r="J39" s="64" t="n">
        <v>7</v>
      </c>
      <c r="K39" s="64" t="n">
        <v>98</v>
      </c>
      <c r="L39" s="64" t="n">
        <v>0</v>
      </c>
      <c r="M39" s="64" t="n">
        <v>480</v>
      </c>
      <c r="N39" s="62" t="n">
        <f aca="false">+I39-C39</f>
        <v>-15</v>
      </c>
      <c r="O39" s="62" t="n">
        <f aca="false">+J39-D39</f>
        <v>2</v>
      </c>
      <c r="P39" s="62" t="n">
        <f aca="false">+K39-E39</f>
        <v>3</v>
      </c>
      <c r="Q39" s="62" t="n">
        <f aca="false">+L39-F39</f>
        <v>0</v>
      </c>
      <c r="R39" s="62" t="n">
        <f aca="false">+M39-G39</f>
        <v>-10</v>
      </c>
    </row>
    <row r="40" customFormat="false" ht="12.8" hidden="false" customHeight="false" outlineLevel="0" collapsed="false">
      <c r="A40" s="55" t="s">
        <v>136</v>
      </c>
      <c r="B40" s="63" t="s">
        <v>137</v>
      </c>
      <c r="C40" s="57" t="n">
        <v>325</v>
      </c>
      <c r="D40" s="57" t="n">
        <v>60</v>
      </c>
      <c r="E40" s="58" t="n">
        <v>100</v>
      </c>
      <c r="F40" s="58" t="n">
        <v>5</v>
      </c>
      <c r="G40" s="59" t="n">
        <v>490</v>
      </c>
      <c r="H40" s="60" t="n">
        <v>425</v>
      </c>
      <c r="I40" s="64" t="n">
        <v>305</v>
      </c>
      <c r="J40" s="64" t="n">
        <v>38</v>
      </c>
      <c r="K40" s="64" t="n">
        <v>89</v>
      </c>
      <c r="L40" s="64" t="n">
        <v>2</v>
      </c>
      <c r="M40" s="64" t="n">
        <v>434</v>
      </c>
      <c r="N40" s="62" t="n">
        <f aca="false">+I40-C40</f>
        <v>-20</v>
      </c>
      <c r="O40" s="62" t="n">
        <f aca="false">+J40-D40</f>
        <v>-22</v>
      </c>
      <c r="P40" s="62" t="n">
        <f aca="false">+K40-E40</f>
        <v>-11</v>
      </c>
      <c r="Q40" s="62" t="n">
        <f aca="false">+L40-F40</f>
        <v>-3</v>
      </c>
      <c r="R40" s="62" t="n">
        <f aca="false">+M40-G40</f>
        <v>-56</v>
      </c>
    </row>
    <row r="41" customFormat="false" ht="12.8" hidden="false" customHeight="false" outlineLevel="0" collapsed="false">
      <c r="A41" s="55" t="s">
        <v>138</v>
      </c>
      <c r="B41" s="63" t="s">
        <v>139</v>
      </c>
      <c r="C41" s="57" t="n">
        <v>245</v>
      </c>
      <c r="D41" s="57" t="n">
        <v>20</v>
      </c>
      <c r="E41" s="58" t="n">
        <v>65</v>
      </c>
      <c r="F41" s="58" t="n">
        <v>5</v>
      </c>
      <c r="G41" s="59" t="n">
        <v>335</v>
      </c>
      <c r="H41" s="60" t="n">
        <v>310</v>
      </c>
      <c r="I41" s="64" t="n">
        <v>355</v>
      </c>
      <c r="J41" s="64" t="n">
        <v>22</v>
      </c>
      <c r="K41" s="64" t="n">
        <v>54</v>
      </c>
      <c r="L41" s="64" t="n">
        <v>0</v>
      </c>
      <c r="M41" s="64" t="n">
        <v>431</v>
      </c>
      <c r="N41" s="62" t="n">
        <f aca="false">+I41-C41</f>
        <v>110</v>
      </c>
      <c r="O41" s="62" t="n">
        <f aca="false">+J41-D41</f>
        <v>2</v>
      </c>
      <c r="P41" s="62" t="n">
        <f aca="false">+K41-E41</f>
        <v>-11</v>
      </c>
      <c r="Q41" s="62" t="n">
        <f aca="false">+L41-F41</f>
        <v>-5</v>
      </c>
      <c r="R41" s="62" t="n">
        <f aca="false">+M41-G41</f>
        <v>96</v>
      </c>
    </row>
    <row r="42" customFormat="false" ht="12.8" hidden="false" customHeight="false" outlineLevel="0" collapsed="false">
      <c r="A42" s="55" t="s">
        <v>140</v>
      </c>
      <c r="B42" s="63" t="s">
        <v>141</v>
      </c>
      <c r="C42" s="57" t="n">
        <v>325</v>
      </c>
      <c r="D42" s="57" t="n">
        <v>15</v>
      </c>
      <c r="E42" s="58" t="n">
        <v>75</v>
      </c>
      <c r="F42" s="58" t="n">
        <v>10</v>
      </c>
      <c r="G42" s="59" t="n">
        <v>425</v>
      </c>
      <c r="H42" s="60" t="n">
        <v>870</v>
      </c>
      <c r="I42" s="64" t="n">
        <v>327</v>
      </c>
      <c r="J42" s="64" t="n">
        <v>18</v>
      </c>
      <c r="K42" s="64" t="n">
        <v>56</v>
      </c>
      <c r="L42" s="64" t="n">
        <v>3</v>
      </c>
      <c r="M42" s="64" t="n">
        <v>406</v>
      </c>
      <c r="N42" s="62" t="n">
        <f aca="false">+I42-C42</f>
        <v>2</v>
      </c>
      <c r="O42" s="62" t="n">
        <f aca="false">+J42-D42</f>
        <v>3</v>
      </c>
      <c r="P42" s="62" t="n">
        <f aca="false">+K42-E42</f>
        <v>-19</v>
      </c>
      <c r="Q42" s="62" t="n">
        <f aca="false">+L42-F42</f>
        <v>-7</v>
      </c>
      <c r="R42" s="62" t="n">
        <f aca="false">+M42-G42</f>
        <v>-19</v>
      </c>
    </row>
    <row r="43" customFormat="false" ht="12.8" hidden="false" customHeight="false" outlineLevel="0" collapsed="false">
      <c r="A43" s="55" t="s">
        <v>142</v>
      </c>
      <c r="B43" s="63" t="s">
        <v>143</v>
      </c>
      <c r="C43" s="57" t="n">
        <v>220</v>
      </c>
      <c r="D43" s="57" t="n">
        <v>40</v>
      </c>
      <c r="E43" s="58" t="n">
        <v>70</v>
      </c>
      <c r="F43" s="58" t="n">
        <v>5</v>
      </c>
      <c r="G43" s="59" t="n">
        <v>335</v>
      </c>
      <c r="H43" s="60" t="n">
        <v>290</v>
      </c>
      <c r="I43" s="64" t="n">
        <v>252</v>
      </c>
      <c r="J43" s="64" t="n">
        <v>46</v>
      </c>
      <c r="K43" s="64" t="n">
        <v>84</v>
      </c>
      <c r="L43" s="64" t="n">
        <v>0</v>
      </c>
      <c r="M43" s="64" t="n">
        <v>382</v>
      </c>
      <c r="N43" s="62" t="n">
        <f aca="false">+I43-C43</f>
        <v>32</v>
      </c>
      <c r="O43" s="62" t="n">
        <f aca="false">+J43-D43</f>
        <v>6</v>
      </c>
      <c r="P43" s="62" t="n">
        <f aca="false">+K43-E43</f>
        <v>14</v>
      </c>
      <c r="Q43" s="62" t="n">
        <f aca="false">+L43-F43</f>
        <v>-5</v>
      </c>
      <c r="R43" s="62" t="n">
        <f aca="false">+M43-G43</f>
        <v>47</v>
      </c>
    </row>
    <row r="44" customFormat="false" ht="12.8" hidden="false" customHeight="false" outlineLevel="0" collapsed="false">
      <c r="A44" s="55" t="s">
        <v>144</v>
      </c>
      <c r="B44" s="63" t="s">
        <v>145</v>
      </c>
      <c r="C44" s="57" t="n">
        <v>205</v>
      </c>
      <c r="D44" s="57" t="n">
        <v>65</v>
      </c>
      <c r="E44" s="58" t="n">
        <v>55</v>
      </c>
      <c r="F44" s="58" t="n">
        <v>5</v>
      </c>
      <c r="G44" s="59" t="n">
        <v>330</v>
      </c>
      <c r="H44" s="60" t="n">
        <v>260</v>
      </c>
      <c r="I44" s="64" t="n">
        <v>238</v>
      </c>
      <c r="J44" s="64" t="n">
        <v>62</v>
      </c>
      <c r="K44" s="64" t="n">
        <v>64</v>
      </c>
      <c r="L44" s="64" t="n">
        <v>2</v>
      </c>
      <c r="M44" s="64" t="n">
        <v>367</v>
      </c>
      <c r="N44" s="62" t="n">
        <f aca="false">+I44-C44</f>
        <v>33</v>
      </c>
      <c r="O44" s="62" t="n">
        <f aca="false">+J44-D44</f>
        <v>-3</v>
      </c>
      <c r="P44" s="62" t="n">
        <f aca="false">+K44-E44</f>
        <v>9</v>
      </c>
      <c r="Q44" s="62" t="n">
        <f aca="false">+L44-F44</f>
        <v>-3</v>
      </c>
      <c r="R44" s="62" t="n">
        <f aca="false">+M44-G44</f>
        <v>37</v>
      </c>
    </row>
    <row r="45" customFormat="false" ht="12.8" hidden="false" customHeight="false" outlineLevel="0" collapsed="false">
      <c r="A45" s="55" t="s">
        <v>146</v>
      </c>
      <c r="B45" s="63" t="s">
        <v>147</v>
      </c>
      <c r="C45" s="57" t="n">
        <v>85</v>
      </c>
      <c r="D45" s="57" t="n">
        <v>30</v>
      </c>
      <c r="E45" s="58" t="n">
        <v>0</v>
      </c>
      <c r="F45" s="58" t="n">
        <v>0</v>
      </c>
      <c r="G45" s="59" t="n">
        <v>115</v>
      </c>
      <c r="H45" s="60" t="n">
        <v>85</v>
      </c>
      <c r="I45" s="64" t="n">
        <v>313</v>
      </c>
      <c r="J45" s="64" t="n">
        <v>47</v>
      </c>
      <c r="K45" s="64" t="n">
        <v>6</v>
      </c>
      <c r="L45" s="64" t="n">
        <v>0</v>
      </c>
      <c r="M45" s="64" t="n">
        <v>367</v>
      </c>
      <c r="N45" s="62" t="n">
        <f aca="false">+I45-C45</f>
        <v>228</v>
      </c>
      <c r="O45" s="62" t="n">
        <f aca="false">+J45-D45</f>
        <v>17</v>
      </c>
      <c r="P45" s="62" t="n">
        <f aca="false">+K45-E45</f>
        <v>6</v>
      </c>
      <c r="Q45" s="62" t="n">
        <f aca="false">+L45-F45</f>
        <v>0</v>
      </c>
      <c r="R45" s="62" t="n">
        <f aca="false">+M45-G45</f>
        <v>252</v>
      </c>
    </row>
    <row r="46" customFormat="false" ht="12.8" hidden="false" customHeight="false" outlineLevel="0" collapsed="false">
      <c r="A46" s="55" t="s">
        <v>148</v>
      </c>
      <c r="B46" s="63" t="s">
        <v>149</v>
      </c>
      <c r="C46" s="57" t="n">
        <v>200</v>
      </c>
      <c r="D46" s="57" t="n">
        <v>15</v>
      </c>
      <c r="E46" s="58" t="n">
        <v>140</v>
      </c>
      <c r="F46" s="58" t="n">
        <v>0</v>
      </c>
      <c r="G46" s="59" t="n">
        <v>355</v>
      </c>
      <c r="H46" s="60" t="n">
        <v>505</v>
      </c>
      <c r="I46" s="64" t="n">
        <v>220</v>
      </c>
      <c r="J46" s="64" t="n">
        <v>16</v>
      </c>
      <c r="K46" s="64" t="n">
        <v>123</v>
      </c>
      <c r="L46" s="64" t="n">
        <v>0</v>
      </c>
      <c r="M46" s="64" t="n">
        <v>361</v>
      </c>
      <c r="N46" s="62" t="n">
        <f aca="false">+I46-C46</f>
        <v>20</v>
      </c>
      <c r="O46" s="62" t="n">
        <f aca="false">+J46-D46</f>
        <v>1</v>
      </c>
      <c r="P46" s="62" t="n">
        <f aca="false">+K46-E46</f>
        <v>-17</v>
      </c>
      <c r="Q46" s="62" t="n">
        <f aca="false">+L46-F46</f>
        <v>0</v>
      </c>
      <c r="R46" s="62" t="n">
        <f aca="false">+M46-G46</f>
        <v>6</v>
      </c>
    </row>
    <row r="47" customFormat="false" ht="12.8" hidden="false" customHeight="false" outlineLevel="0" collapsed="false">
      <c r="A47" s="55" t="s">
        <v>150</v>
      </c>
      <c r="B47" s="63" t="s">
        <v>151</v>
      </c>
      <c r="C47" s="57" t="n">
        <v>110</v>
      </c>
      <c r="D47" s="57" t="n">
        <v>40</v>
      </c>
      <c r="E47" s="58" t="n">
        <v>95</v>
      </c>
      <c r="F47" s="58" t="n">
        <v>15</v>
      </c>
      <c r="G47" s="59" t="n">
        <v>260</v>
      </c>
      <c r="H47" s="60" t="n">
        <v>205</v>
      </c>
      <c r="I47" s="64" t="n">
        <v>203</v>
      </c>
      <c r="J47" s="64" t="n">
        <v>37</v>
      </c>
      <c r="K47" s="64" t="n">
        <v>108</v>
      </c>
      <c r="L47" s="64" t="n">
        <v>6</v>
      </c>
      <c r="M47" s="64" t="n">
        <v>354</v>
      </c>
      <c r="N47" s="62" t="n">
        <f aca="false">+I47-C47</f>
        <v>93</v>
      </c>
      <c r="O47" s="62" t="n">
        <f aca="false">+J47-D47</f>
        <v>-3</v>
      </c>
      <c r="P47" s="62" t="n">
        <f aca="false">+K47-E47</f>
        <v>13</v>
      </c>
      <c r="Q47" s="62" t="n">
        <f aca="false">+L47-F47</f>
        <v>-9</v>
      </c>
      <c r="R47" s="62" t="n">
        <f aca="false">+M47-G47</f>
        <v>94</v>
      </c>
    </row>
    <row r="48" customFormat="false" ht="12.8" hidden="false" customHeight="false" outlineLevel="0" collapsed="false">
      <c r="A48" s="55" t="s">
        <v>152</v>
      </c>
      <c r="B48" s="63" t="s">
        <v>153</v>
      </c>
      <c r="C48" s="57" t="n">
        <v>280</v>
      </c>
      <c r="D48" s="57" t="n">
        <v>0</v>
      </c>
      <c r="E48" s="58" t="n">
        <v>55</v>
      </c>
      <c r="F48" s="58" t="n">
        <v>0</v>
      </c>
      <c r="G48" s="59" t="n">
        <v>335</v>
      </c>
      <c r="H48" s="60" t="n">
        <v>335</v>
      </c>
      <c r="I48" s="64" t="n">
        <v>272</v>
      </c>
      <c r="J48" s="64" t="n">
        <v>8</v>
      </c>
      <c r="K48" s="64" t="n">
        <v>53</v>
      </c>
      <c r="L48" s="64" t="n">
        <v>0</v>
      </c>
      <c r="M48" s="64" t="n">
        <v>333</v>
      </c>
      <c r="N48" s="62" t="n">
        <f aca="false">+I48-C48</f>
        <v>-8</v>
      </c>
      <c r="O48" s="62" t="n">
        <f aca="false">+J48-D48</f>
        <v>8</v>
      </c>
      <c r="P48" s="62" t="n">
        <f aca="false">+K48-E48</f>
        <v>-2</v>
      </c>
      <c r="Q48" s="62" t="n">
        <f aca="false">+L48-F48</f>
        <v>0</v>
      </c>
      <c r="R48" s="62" t="n">
        <f aca="false">+M48-G48</f>
        <v>-2</v>
      </c>
    </row>
    <row r="49" customFormat="false" ht="12.8" hidden="false" customHeight="false" outlineLevel="0" collapsed="false">
      <c r="A49" s="55" t="s">
        <v>154</v>
      </c>
      <c r="B49" s="63" t="s">
        <v>155</v>
      </c>
      <c r="C49" s="57" t="n">
        <v>255</v>
      </c>
      <c r="D49" s="57" t="n">
        <v>35</v>
      </c>
      <c r="E49" s="58" t="n">
        <v>60</v>
      </c>
      <c r="F49" s="58" t="n">
        <v>10</v>
      </c>
      <c r="G49" s="59" t="n">
        <v>360</v>
      </c>
      <c r="H49" s="60" t="n">
        <v>5</v>
      </c>
      <c r="I49" s="64" t="n">
        <v>236</v>
      </c>
      <c r="J49" s="64" t="n">
        <v>37</v>
      </c>
      <c r="K49" s="64" t="n">
        <v>48</v>
      </c>
      <c r="L49" s="64" t="n">
        <v>6</v>
      </c>
      <c r="M49" s="64" t="n">
        <v>327</v>
      </c>
      <c r="N49" s="62" t="n">
        <f aca="false">+I49-C49</f>
        <v>-19</v>
      </c>
      <c r="O49" s="62" t="n">
        <f aca="false">+J49-D49</f>
        <v>2</v>
      </c>
      <c r="P49" s="62" t="n">
        <f aca="false">+K49-E49</f>
        <v>-12</v>
      </c>
      <c r="Q49" s="62" t="n">
        <f aca="false">+L49-F49</f>
        <v>-4</v>
      </c>
      <c r="R49" s="62" t="n">
        <f aca="false">+M49-G49</f>
        <v>-33</v>
      </c>
    </row>
    <row r="50" customFormat="false" ht="12.8" hidden="false" customHeight="false" outlineLevel="0" collapsed="false">
      <c r="A50" s="55" t="s">
        <v>156</v>
      </c>
      <c r="B50" s="63" t="s">
        <v>157</v>
      </c>
      <c r="C50" s="57" t="n">
        <v>180</v>
      </c>
      <c r="D50" s="57" t="n">
        <v>25</v>
      </c>
      <c r="E50" s="58" t="n">
        <v>85</v>
      </c>
      <c r="F50" s="58" t="n">
        <v>15</v>
      </c>
      <c r="G50" s="59" t="n">
        <v>305</v>
      </c>
      <c r="H50" s="60" t="n">
        <v>265</v>
      </c>
      <c r="I50" s="64" t="n">
        <v>199</v>
      </c>
      <c r="J50" s="64" t="n">
        <v>11</v>
      </c>
      <c r="K50" s="64" t="n">
        <v>79</v>
      </c>
      <c r="L50" s="64" t="n">
        <v>4</v>
      </c>
      <c r="M50" s="64" t="n">
        <v>295</v>
      </c>
      <c r="N50" s="62" t="n">
        <f aca="false">+I50-C50</f>
        <v>19</v>
      </c>
      <c r="O50" s="62" t="n">
        <f aca="false">+J50-D50</f>
        <v>-14</v>
      </c>
      <c r="P50" s="62" t="n">
        <f aca="false">+K50-E50</f>
        <v>-6</v>
      </c>
      <c r="Q50" s="62" t="n">
        <f aca="false">+L50-F50</f>
        <v>-11</v>
      </c>
      <c r="R50" s="62" t="n">
        <f aca="false">+M50-G50</f>
        <v>-10</v>
      </c>
    </row>
    <row r="51" customFormat="false" ht="12.8" hidden="false" customHeight="false" outlineLevel="0" collapsed="false">
      <c r="A51" s="55" t="s">
        <v>158</v>
      </c>
      <c r="B51" s="63" t="s">
        <v>159</v>
      </c>
      <c r="C51" s="57" t="n">
        <v>190</v>
      </c>
      <c r="D51" s="57" t="n">
        <v>35</v>
      </c>
      <c r="E51" s="58" t="n">
        <v>70</v>
      </c>
      <c r="F51" s="58" t="n">
        <v>-30</v>
      </c>
      <c r="G51" s="59" t="n">
        <v>265</v>
      </c>
      <c r="H51" s="60" t="n">
        <v>20</v>
      </c>
      <c r="I51" s="64" t="n">
        <v>261</v>
      </c>
      <c r="J51" s="64" t="n">
        <v>1</v>
      </c>
      <c r="K51" s="64" t="n">
        <v>30</v>
      </c>
      <c r="L51" s="64" t="n">
        <v>0</v>
      </c>
      <c r="M51" s="64" t="n">
        <v>292</v>
      </c>
      <c r="N51" s="62" t="n">
        <f aca="false">+I51-C51</f>
        <v>71</v>
      </c>
      <c r="O51" s="62" t="n">
        <f aca="false">+J51-D51</f>
        <v>-34</v>
      </c>
      <c r="P51" s="62" t="n">
        <f aca="false">+K51-E51</f>
        <v>-40</v>
      </c>
      <c r="Q51" s="62" t="n">
        <f aca="false">+L51-F51</f>
        <v>30</v>
      </c>
      <c r="R51" s="62" t="n">
        <f aca="false">+M51-G51</f>
        <v>27</v>
      </c>
    </row>
    <row r="52" customFormat="false" ht="12.8" hidden="false" customHeight="false" outlineLevel="0" collapsed="false">
      <c r="A52" s="55" t="s">
        <v>160</v>
      </c>
      <c r="B52" s="63" t="s">
        <v>161</v>
      </c>
      <c r="C52" s="57" t="n">
        <v>220</v>
      </c>
      <c r="D52" s="57" t="n">
        <v>10</v>
      </c>
      <c r="E52" s="58" t="n">
        <v>55</v>
      </c>
      <c r="F52" s="58" t="n">
        <v>0</v>
      </c>
      <c r="G52" s="59" t="n">
        <v>285</v>
      </c>
      <c r="H52" s="60" t="n">
        <v>3085</v>
      </c>
      <c r="I52" s="64" t="n">
        <v>228</v>
      </c>
      <c r="J52" s="64" t="n">
        <v>13</v>
      </c>
      <c r="K52" s="64" t="n">
        <v>41</v>
      </c>
      <c r="L52" s="64" t="n">
        <v>0</v>
      </c>
      <c r="M52" s="64" t="n">
        <v>282</v>
      </c>
      <c r="N52" s="62" t="n">
        <f aca="false">+I52-C52</f>
        <v>8</v>
      </c>
      <c r="O52" s="62" t="n">
        <f aca="false">+J52-D52</f>
        <v>3</v>
      </c>
      <c r="P52" s="62" t="n">
        <f aca="false">+K52-E52</f>
        <v>-14</v>
      </c>
      <c r="Q52" s="62" t="n">
        <f aca="false">+L52-F52</f>
        <v>0</v>
      </c>
      <c r="R52" s="62" t="n">
        <f aca="false">+M52-G52</f>
        <v>-3</v>
      </c>
    </row>
    <row r="53" customFormat="false" ht="12.8" hidden="false" customHeight="false" outlineLevel="0" collapsed="false">
      <c r="A53" s="55" t="s">
        <v>162</v>
      </c>
      <c r="B53" s="63" t="s">
        <v>163</v>
      </c>
      <c r="C53" s="57" t="n">
        <v>185</v>
      </c>
      <c r="D53" s="57" t="n">
        <v>20</v>
      </c>
      <c r="E53" s="58" t="n">
        <v>70</v>
      </c>
      <c r="F53" s="58" t="n">
        <v>5</v>
      </c>
      <c r="G53" s="59" t="n">
        <v>280</v>
      </c>
      <c r="H53" s="60" t="n">
        <v>255</v>
      </c>
      <c r="I53" s="64" t="n">
        <v>215</v>
      </c>
      <c r="J53" s="64" t="n">
        <v>14</v>
      </c>
      <c r="K53" s="64" t="n">
        <v>50</v>
      </c>
      <c r="L53" s="64" t="n">
        <v>0</v>
      </c>
      <c r="M53" s="64" t="n">
        <v>279</v>
      </c>
      <c r="N53" s="62" t="n">
        <f aca="false">+I53-C53</f>
        <v>30</v>
      </c>
      <c r="O53" s="62" t="n">
        <f aca="false">+J53-D53</f>
        <v>-6</v>
      </c>
      <c r="P53" s="62" t="n">
        <f aca="false">+K53-E53</f>
        <v>-20</v>
      </c>
      <c r="Q53" s="62" t="n">
        <f aca="false">+L53-F53</f>
        <v>-5</v>
      </c>
      <c r="R53" s="62" t="n">
        <f aca="false">+M53-G53</f>
        <v>-1</v>
      </c>
    </row>
    <row r="54" customFormat="false" ht="12.8" hidden="false" customHeight="false" outlineLevel="0" collapsed="false">
      <c r="A54" s="55" t="s">
        <v>164</v>
      </c>
      <c r="B54" s="63" t="s">
        <v>165</v>
      </c>
      <c r="C54" s="57" t="n">
        <v>125</v>
      </c>
      <c r="D54" s="57" t="n">
        <v>20</v>
      </c>
      <c r="E54" s="58" t="n">
        <v>60</v>
      </c>
      <c r="F54" s="58" t="n">
        <v>15</v>
      </c>
      <c r="G54" s="59" t="n">
        <v>220</v>
      </c>
      <c r="H54" s="60" t="n">
        <v>1345</v>
      </c>
      <c r="I54" s="64" t="n">
        <v>191</v>
      </c>
      <c r="J54" s="64" t="n">
        <v>24</v>
      </c>
      <c r="K54" s="64" t="n">
        <v>52</v>
      </c>
      <c r="L54" s="64" t="n">
        <v>2</v>
      </c>
      <c r="M54" s="64" t="n">
        <v>269</v>
      </c>
      <c r="N54" s="62" t="n">
        <f aca="false">+I54-C54</f>
        <v>66</v>
      </c>
      <c r="O54" s="62" t="n">
        <f aca="false">+J54-D54</f>
        <v>4</v>
      </c>
      <c r="P54" s="62" t="n">
        <f aca="false">+K54-E54</f>
        <v>-8</v>
      </c>
      <c r="Q54" s="62" t="n">
        <f aca="false">+L54-F54</f>
        <v>-13</v>
      </c>
      <c r="R54" s="62" t="n">
        <f aca="false">+M54-G54</f>
        <v>49</v>
      </c>
    </row>
    <row r="55" customFormat="false" ht="12.8" hidden="false" customHeight="false" outlineLevel="0" collapsed="false">
      <c r="A55" s="55" t="s">
        <v>166</v>
      </c>
      <c r="B55" s="63" t="s">
        <v>167</v>
      </c>
      <c r="C55" s="57" t="n">
        <v>205</v>
      </c>
      <c r="D55" s="57" t="n">
        <v>40</v>
      </c>
      <c r="E55" s="58" t="n">
        <v>15</v>
      </c>
      <c r="F55" s="58" t="n">
        <v>5</v>
      </c>
      <c r="G55" s="59" t="n">
        <v>265</v>
      </c>
      <c r="H55" s="60" t="n">
        <v>550</v>
      </c>
      <c r="I55" s="64" t="n">
        <v>215</v>
      </c>
      <c r="J55" s="64" t="n">
        <v>36</v>
      </c>
      <c r="K55" s="64" t="n">
        <v>15</v>
      </c>
      <c r="L55" s="64" t="n">
        <v>0</v>
      </c>
      <c r="M55" s="64" t="n">
        <v>266</v>
      </c>
      <c r="N55" s="62" t="n">
        <f aca="false">+I55-C55</f>
        <v>10</v>
      </c>
      <c r="O55" s="62" t="n">
        <f aca="false">+J55-D55</f>
        <v>-4</v>
      </c>
      <c r="P55" s="62" t="n">
        <f aca="false">+K55-E55</f>
        <v>0</v>
      </c>
      <c r="Q55" s="62" t="n">
        <f aca="false">+L55-F55</f>
        <v>-5</v>
      </c>
      <c r="R55" s="62" t="n">
        <f aca="false">+M55-G55</f>
        <v>1</v>
      </c>
    </row>
    <row r="56" customFormat="false" ht="12.8" hidden="false" customHeight="false" outlineLevel="0" collapsed="false">
      <c r="A56" s="55" t="s">
        <v>168</v>
      </c>
      <c r="B56" s="63" t="s">
        <v>169</v>
      </c>
      <c r="C56" s="57" t="n">
        <v>115</v>
      </c>
      <c r="D56" s="57" t="n">
        <v>35</v>
      </c>
      <c r="E56" s="58" t="n">
        <v>100</v>
      </c>
      <c r="F56" s="58" t="n">
        <v>10</v>
      </c>
      <c r="G56" s="59" t="n">
        <v>260</v>
      </c>
      <c r="H56" s="60" t="n">
        <v>5</v>
      </c>
      <c r="I56" s="64" t="n">
        <v>139</v>
      </c>
      <c r="J56" s="64" t="n">
        <v>27</v>
      </c>
      <c r="K56" s="64" t="n">
        <v>82</v>
      </c>
      <c r="L56" s="64" t="n">
        <v>1</v>
      </c>
      <c r="M56" s="64" t="n">
        <v>250</v>
      </c>
      <c r="N56" s="62" t="n">
        <f aca="false">+I56-C56</f>
        <v>24</v>
      </c>
      <c r="O56" s="62" t="n">
        <f aca="false">+J56-D56</f>
        <v>-8</v>
      </c>
      <c r="P56" s="62" t="n">
        <f aca="false">+K56-E56</f>
        <v>-18</v>
      </c>
      <c r="Q56" s="62" t="n">
        <f aca="false">+L56-F56</f>
        <v>-9</v>
      </c>
      <c r="R56" s="62" t="n">
        <f aca="false">+M56-G56</f>
        <v>-10</v>
      </c>
    </row>
    <row r="57" customFormat="false" ht="12.8" hidden="false" customHeight="false" outlineLevel="0" collapsed="false">
      <c r="A57" s="55" t="s">
        <v>170</v>
      </c>
      <c r="B57" s="63" t="s">
        <v>171</v>
      </c>
      <c r="C57" s="57" t="n">
        <v>130</v>
      </c>
      <c r="D57" s="57" t="n">
        <v>35</v>
      </c>
      <c r="E57" s="58" t="n">
        <v>115</v>
      </c>
      <c r="F57" s="58" t="n">
        <v>15</v>
      </c>
      <c r="G57" s="59" t="n">
        <v>295</v>
      </c>
      <c r="H57" s="60" t="n">
        <v>1680</v>
      </c>
      <c r="I57" s="64" t="n">
        <v>113</v>
      </c>
      <c r="J57" s="64" t="n">
        <v>27</v>
      </c>
      <c r="K57" s="64" t="n">
        <v>97</v>
      </c>
      <c r="L57" s="64" t="n">
        <v>11</v>
      </c>
      <c r="M57" s="64" t="n">
        <v>248</v>
      </c>
      <c r="N57" s="62" t="n">
        <f aca="false">+I57-C57</f>
        <v>-17</v>
      </c>
      <c r="O57" s="62" t="n">
        <f aca="false">+J57-D57</f>
        <v>-8</v>
      </c>
      <c r="P57" s="62" t="n">
        <f aca="false">+K57-E57</f>
        <v>-18</v>
      </c>
      <c r="Q57" s="62" t="n">
        <f aca="false">+L57-F57</f>
        <v>-4</v>
      </c>
      <c r="R57" s="62" t="n">
        <f aca="false">+M57-G57</f>
        <v>-47</v>
      </c>
    </row>
    <row r="58" customFormat="false" ht="12.8" hidden="false" customHeight="false" outlineLevel="0" collapsed="false">
      <c r="A58" s="55" t="s">
        <v>172</v>
      </c>
      <c r="B58" s="63" t="s">
        <v>173</v>
      </c>
      <c r="C58" s="57" t="n">
        <v>130</v>
      </c>
      <c r="D58" s="57" t="n">
        <v>20</v>
      </c>
      <c r="E58" s="58" t="n">
        <v>45</v>
      </c>
      <c r="F58" s="58" t="n">
        <v>0</v>
      </c>
      <c r="G58" s="59" t="n">
        <v>195</v>
      </c>
      <c r="H58" s="60" t="n">
        <v>175</v>
      </c>
      <c r="I58" s="64" t="n">
        <v>145</v>
      </c>
      <c r="J58" s="64" t="n">
        <v>12</v>
      </c>
      <c r="K58" s="64" t="n">
        <v>56</v>
      </c>
      <c r="L58" s="64" t="n">
        <v>1</v>
      </c>
      <c r="M58" s="64" t="n">
        <v>214</v>
      </c>
      <c r="N58" s="62" t="n">
        <f aca="false">+I58-C58</f>
        <v>15</v>
      </c>
      <c r="O58" s="62" t="n">
        <f aca="false">+J58-D58</f>
        <v>-8</v>
      </c>
      <c r="P58" s="62" t="n">
        <f aca="false">+K58-E58</f>
        <v>11</v>
      </c>
      <c r="Q58" s="62" t="n">
        <f aca="false">+L58-F58</f>
        <v>1</v>
      </c>
      <c r="R58" s="62" t="n">
        <f aca="false">+M58-G58</f>
        <v>19</v>
      </c>
    </row>
    <row r="59" customFormat="false" ht="12.8" hidden="false" customHeight="false" outlineLevel="0" collapsed="false">
      <c r="A59" s="55" t="s">
        <v>174</v>
      </c>
      <c r="B59" s="63" t="s">
        <v>175</v>
      </c>
      <c r="C59" s="57" t="n">
        <v>105</v>
      </c>
      <c r="D59" s="57" t="n">
        <v>25</v>
      </c>
      <c r="E59" s="58" t="n">
        <v>50</v>
      </c>
      <c r="F59" s="58" t="n">
        <v>0</v>
      </c>
      <c r="G59" s="59" t="n">
        <v>180</v>
      </c>
      <c r="H59" s="60" t="n">
        <v>5</v>
      </c>
      <c r="I59" s="64" t="n">
        <v>131</v>
      </c>
      <c r="J59" s="64" t="n">
        <v>15</v>
      </c>
      <c r="K59" s="64" t="n">
        <v>64</v>
      </c>
      <c r="L59" s="64" t="n">
        <v>1</v>
      </c>
      <c r="M59" s="64" t="n">
        <v>211</v>
      </c>
      <c r="N59" s="62" t="n">
        <f aca="false">+I59-C59</f>
        <v>26</v>
      </c>
      <c r="O59" s="62" t="n">
        <f aca="false">+J59-D59</f>
        <v>-10</v>
      </c>
      <c r="P59" s="62" t="n">
        <f aca="false">+K59-E59</f>
        <v>14</v>
      </c>
      <c r="Q59" s="62" t="n">
        <f aca="false">+L59-F59</f>
        <v>1</v>
      </c>
      <c r="R59" s="62" t="n">
        <f aca="false">+M59-G59</f>
        <v>31</v>
      </c>
    </row>
    <row r="60" customFormat="false" ht="12.8" hidden="false" customHeight="false" outlineLevel="0" collapsed="false">
      <c r="A60" s="55" t="s">
        <v>176</v>
      </c>
      <c r="B60" s="63" t="s">
        <v>177</v>
      </c>
      <c r="C60" s="57" t="n">
        <v>80</v>
      </c>
      <c r="D60" s="57" t="n">
        <v>25</v>
      </c>
      <c r="E60" s="58" t="n">
        <v>50</v>
      </c>
      <c r="F60" s="58" t="n">
        <v>5</v>
      </c>
      <c r="G60" s="59" t="n">
        <v>160</v>
      </c>
      <c r="H60" s="60" t="n">
        <v>920</v>
      </c>
      <c r="I60" s="64" t="n">
        <v>127</v>
      </c>
      <c r="J60" s="64" t="n">
        <v>21</v>
      </c>
      <c r="K60" s="64" t="n">
        <v>62</v>
      </c>
      <c r="L60" s="64" t="n">
        <v>1</v>
      </c>
      <c r="M60" s="64" t="n">
        <v>211</v>
      </c>
      <c r="N60" s="62" t="n">
        <f aca="false">+I60-C60</f>
        <v>47</v>
      </c>
      <c r="O60" s="62" t="n">
        <f aca="false">+J60-D60</f>
        <v>-4</v>
      </c>
      <c r="P60" s="62" t="n">
        <f aca="false">+K60-E60</f>
        <v>12</v>
      </c>
      <c r="Q60" s="62" t="n">
        <f aca="false">+L60-F60</f>
        <v>-4</v>
      </c>
      <c r="R60" s="62" t="n">
        <f aca="false">+M60-G60</f>
        <v>51</v>
      </c>
    </row>
    <row r="61" customFormat="false" ht="12.8" hidden="false" customHeight="false" outlineLevel="0" collapsed="false">
      <c r="A61" s="55" t="s">
        <v>178</v>
      </c>
      <c r="B61" s="63" t="s">
        <v>179</v>
      </c>
      <c r="C61" s="57" t="n">
        <v>110</v>
      </c>
      <c r="D61" s="57" t="n">
        <v>-5</v>
      </c>
      <c r="E61" s="58" t="n">
        <v>65</v>
      </c>
      <c r="F61" s="58" t="n">
        <v>15</v>
      </c>
      <c r="G61" s="59" t="n">
        <v>185</v>
      </c>
      <c r="H61" s="60" t="n">
        <v>1025</v>
      </c>
      <c r="I61" s="64" t="n">
        <v>118</v>
      </c>
      <c r="J61" s="64" t="n">
        <v>5</v>
      </c>
      <c r="K61" s="64" t="n">
        <v>58</v>
      </c>
      <c r="L61" s="64" t="n">
        <v>8</v>
      </c>
      <c r="M61" s="64" t="n">
        <v>189</v>
      </c>
      <c r="N61" s="62" t="n">
        <f aca="false">+I61-C61</f>
        <v>8</v>
      </c>
      <c r="O61" s="62" t="n">
        <f aca="false">+J61-D61</f>
        <v>10</v>
      </c>
      <c r="P61" s="62" t="n">
        <f aca="false">+K61-E61</f>
        <v>-7</v>
      </c>
      <c r="Q61" s="62" t="n">
        <f aca="false">+L61-F61</f>
        <v>-7</v>
      </c>
      <c r="R61" s="62" t="n">
        <f aca="false">+M61-G61</f>
        <v>4</v>
      </c>
    </row>
    <row r="62" customFormat="false" ht="12.8" hidden="false" customHeight="false" outlineLevel="0" collapsed="false">
      <c r="A62" s="55" t="s">
        <v>180</v>
      </c>
      <c r="B62" s="63" t="s">
        <v>181</v>
      </c>
      <c r="C62" s="57" t="n">
        <v>170</v>
      </c>
      <c r="D62" s="57" t="n">
        <v>5</v>
      </c>
      <c r="E62" s="58" t="n">
        <v>30</v>
      </c>
      <c r="F62" s="58" t="n">
        <v>0</v>
      </c>
      <c r="G62" s="59" t="n">
        <v>205</v>
      </c>
      <c r="I62" s="64" t="n">
        <v>166</v>
      </c>
      <c r="J62" s="64" t="n">
        <v>1</v>
      </c>
      <c r="K62" s="64" t="n">
        <v>20</v>
      </c>
      <c r="L62" s="64" t="n">
        <v>0</v>
      </c>
      <c r="M62" s="64" t="n">
        <v>187</v>
      </c>
      <c r="N62" s="62" t="n">
        <f aca="false">+I62-C62</f>
        <v>-4</v>
      </c>
      <c r="O62" s="62" t="n">
        <f aca="false">+J62-D62</f>
        <v>-4</v>
      </c>
      <c r="P62" s="62" t="n">
        <f aca="false">+K62-E62</f>
        <v>-10</v>
      </c>
      <c r="Q62" s="62" t="n">
        <f aca="false">+L62-F62</f>
        <v>0</v>
      </c>
      <c r="R62" s="62" t="n">
        <f aca="false">+M62-G62</f>
        <v>-18</v>
      </c>
    </row>
    <row r="63" customFormat="false" ht="12.8" hidden="false" customHeight="false" outlineLevel="0" collapsed="false">
      <c r="A63" s="55" t="s">
        <v>182</v>
      </c>
      <c r="B63" s="63" t="s">
        <v>183</v>
      </c>
      <c r="C63" s="57" t="n">
        <v>125</v>
      </c>
      <c r="D63" s="57" t="n">
        <v>10</v>
      </c>
      <c r="E63" s="58" t="n">
        <v>40</v>
      </c>
      <c r="F63" s="58" t="n">
        <v>0</v>
      </c>
      <c r="G63" s="59" t="n">
        <v>175</v>
      </c>
      <c r="H63" s="60" t="n">
        <v>165</v>
      </c>
      <c r="I63" s="64" t="n">
        <v>129</v>
      </c>
      <c r="J63" s="64" t="n">
        <v>3</v>
      </c>
      <c r="K63" s="64" t="n">
        <v>28</v>
      </c>
      <c r="L63" s="64" t="n">
        <v>0</v>
      </c>
      <c r="M63" s="64" t="n">
        <v>160</v>
      </c>
      <c r="N63" s="62" t="n">
        <f aca="false">+I63-C63</f>
        <v>4</v>
      </c>
      <c r="O63" s="62" t="n">
        <f aca="false">+J63-D63</f>
        <v>-7</v>
      </c>
      <c r="P63" s="62" t="n">
        <f aca="false">+K63-E63</f>
        <v>-12</v>
      </c>
      <c r="Q63" s="62" t="n">
        <f aca="false">+L63-F63</f>
        <v>0</v>
      </c>
      <c r="R63" s="62" t="n">
        <f aca="false">+M63-G63</f>
        <v>-15</v>
      </c>
    </row>
    <row r="64" customFormat="false" ht="12.8" hidden="false" customHeight="false" outlineLevel="0" collapsed="false">
      <c r="A64" s="55" t="s">
        <v>184</v>
      </c>
      <c r="B64" s="63" t="s">
        <v>185</v>
      </c>
      <c r="C64" s="57" t="n">
        <v>130</v>
      </c>
      <c r="D64" s="57" t="n">
        <v>5</v>
      </c>
      <c r="E64" s="58" t="n">
        <v>25</v>
      </c>
      <c r="F64" s="58" t="n">
        <v>0</v>
      </c>
      <c r="G64" s="59" t="n">
        <v>160</v>
      </c>
      <c r="H64" s="60" t="n">
        <v>245</v>
      </c>
      <c r="I64" s="64" t="n">
        <v>120</v>
      </c>
      <c r="J64" s="64" t="n">
        <v>4</v>
      </c>
      <c r="K64" s="64" t="n">
        <v>26</v>
      </c>
      <c r="L64" s="64" t="n">
        <v>0</v>
      </c>
      <c r="M64" s="64" t="n">
        <v>150</v>
      </c>
      <c r="N64" s="62" t="n">
        <f aca="false">+I64-C64</f>
        <v>-10</v>
      </c>
      <c r="O64" s="62" t="n">
        <f aca="false">+J64-D64</f>
        <v>-1</v>
      </c>
      <c r="P64" s="62" t="n">
        <f aca="false">+K64-E64</f>
        <v>1</v>
      </c>
      <c r="Q64" s="62" t="n">
        <f aca="false">+L64-F64</f>
        <v>0</v>
      </c>
      <c r="R64" s="62" t="n">
        <f aca="false">+M64-G64</f>
        <v>-10</v>
      </c>
    </row>
    <row r="65" customFormat="false" ht="12.8" hidden="false" customHeight="false" outlineLevel="0" collapsed="false">
      <c r="A65" s="55" t="s">
        <v>186</v>
      </c>
      <c r="B65" s="63" t="s">
        <v>187</v>
      </c>
      <c r="C65" s="57" t="n">
        <v>115</v>
      </c>
      <c r="D65" s="57" t="n">
        <v>10</v>
      </c>
      <c r="E65" s="58" t="n">
        <v>5</v>
      </c>
      <c r="F65" s="58" t="n">
        <v>0</v>
      </c>
      <c r="G65" s="59" t="n">
        <v>130</v>
      </c>
      <c r="H65" s="60" t="n">
        <v>25</v>
      </c>
      <c r="I65" s="64" t="n">
        <v>117</v>
      </c>
      <c r="J65" s="64" t="n">
        <v>11</v>
      </c>
      <c r="K65" s="64" t="n">
        <v>20</v>
      </c>
      <c r="L65" s="64" t="n">
        <v>0</v>
      </c>
      <c r="M65" s="64" t="n">
        <v>149</v>
      </c>
      <c r="N65" s="62" t="n">
        <f aca="false">+I65-C65</f>
        <v>2</v>
      </c>
      <c r="O65" s="62" t="n">
        <f aca="false">+J65-D65</f>
        <v>1</v>
      </c>
      <c r="P65" s="62" t="n">
        <f aca="false">+K65-E65</f>
        <v>15</v>
      </c>
      <c r="Q65" s="62" t="n">
        <f aca="false">+L65-F65</f>
        <v>0</v>
      </c>
      <c r="R65" s="62" t="n">
        <f aca="false">+M65-G65</f>
        <v>19</v>
      </c>
    </row>
    <row r="66" customFormat="false" ht="12.8" hidden="false" customHeight="false" outlineLevel="0" collapsed="false">
      <c r="A66" s="55" t="s">
        <v>188</v>
      </c>
      <c r="B66" s="63" t="s">
        <v>189</v>
      </c>
      <c r="C66" s="57" t="n">
        <v>60</v>
      </c>
      <c r="D66" s="57" t="n">
        <v>5</v>
      </c>
      <c r="E66" s="58" t="n">
        <v>25</v>
      </c>
      <c r="F66" s="58" t="n">
        <v>0</v>
      </c>
      <c r="G66" s="59" t="n">
        <v>90</v>
      </c>
      <c r="H66" s="60" t="n">
        <v>735</v>
      </c>
      <c r="I66" s="64" t="n">
        <v>106</v>
      </c>
      <c r="J66" s="64" t="n">
        <v>5</v>
      </c>
      <c r="K66" s="64" t="n">
        <v>31</v>
      </c>
      <c r="L66" s="64" t="n">
        <v>0</v>
      </c>
      <c r="M66" s="64" t="n">
        <v>142</v>
      </c>
      <c r="N66" s="62" t="n">
        <f aca="false">+I66-C66</f>
        <v>46</v>
      </c>
      <c r="O66" s="62" t="n">
        <f aca="false">+J66-D66</f>
        <v>0</v>
      </c>
      <c r="P66" s="62" t="n">
        <f aca="false">+K66-E66</f>
        <v>6</v>
      </c>
      <c r="Q66" s="62" t="n">
        <f aca="false">+L66-F66</f>
        <v>0</v>
      </c>
      <c r="R66" s="62" t="n">
        <f aca="false">+M66-G66</f>
        <v>52</v>
      </c>
    </row>
    <row r="67" customFormat="false" ht="12.8" hidden="false" customHeight="false" outlineLevel="0" collapsed="false">
      <c r="A67" s="55" t="s">
        <v>190</v>
      </c>
      <c r="B67" s="63" t="s">
        <v>191</v>
      </c>
      <c r="C67" s="57" t="n">
        <v>105</v>
      </c>
      <c r="D67" s="57" t="n">
        <v>10</v>
      </c>
      <c r="E67" s="58" t="n">
        <v>20</v>
      </c>
      <c r="F67" s="58" t="n">
        <v>0</v>
      </c>
      <c r="G67" s="59" t="n">
        <v>135</v>
      </c>
      <c r="H67" s="60" t="n">
        <v>125</v>
      </c>
      <c r="I67" s="64" t="n">
        <v>109</v>
      </c>
      <c r="J67" s="64" t="n">
        <v>7</v>
      </c>
      <c r="K67" s="64" t="n">
        <v>19</v>
      </c>
      <c r="L67" s="64" t="n">
        <v>0</v>
      </c>
      <c r="M67" s="64" t="n">
        <v>135</v>
      </c>
      <c r="N67" s="62" t="n">
        <f aca="false">+I67-C67</f>
        <v>4</v>
      </c>
      <c r="O67" s="62" t="n">
        <f aca="false">+J67-D67</f>
        <v>-3</v>
      </c>
      <c r="P67" s="62" t="n">
        <f aca="false">+K67-E67</f>
        <v>-1</v>
      </c>
      <c r="Q67" s="62" t="n">
        <f aca="false">+L67-F67</f>
        <v>0</v>
      </c>
      <c r="R67" s="62" t="n">
        <f aca="false">+M67-G67</f>
        <v>0</v>
      </c>
    </row>
    <row r="68" customFormat="false" ht="12.8" hidden="false" customHeight="false" outlineLevel="0" collapsed="false">
      <c r="A68" s="55" t="s">
        <v>192</v>
      </c>
      <c r="B68" s="63" t="s">
        <v>193</v>
      </c>
      <c r="C68" s="57" t="n">
        <v>70</v>
      </c>
      <c r="D68" s="57" t="n">
        <v>5</v>
      </c>
      <c r="E68" s="58" t="n">
        <v>120</v>
      </c>
      <c r="F68" s="58" t="n">
        <v>0</v>
      </c>
      <c r="G68" s="59" t="n">
        <v>195</v>
      </c>
      <c r="H68" s="60" t="n">
        <v>155</v>
      </c>
      <c r="I68" s="64" t="n">
        <v>61</v>
      </c>
      <c r="J68" s="64" t="n">
        <v>0</v>
      </c>
      <c r="K68" s="64" t="n">
        <v>74</v>
      </c>
      <c r="L68" s="64" t="n">
        <v>0</v>
      </c>
      <c r="M68" s="64" t="n">
        <v>135</v>
      </c>
      <c r="N68" s="62" t="n">
        <f aca="false">+I68-C68</f>
        <v>-9</v>
      </c>
      <c r="O68" s="62" t="n">
        <f aca="false">+J68-D68</f>
        <v>-5</v>
      </c>
      <c r="P68" s="62" t="n">
        <f aca="false">+K68-E68</f>
        <v>-46</v>
      </c>
      <c r="Q68" s="62" t="n">
        <f aca="false">+L68-F68</f>
        <v>0</v>
      </c>
      <c r="R68" s="62" t="n">
        <f aca="false">+M68-G68</f>
        <v>-60</v>
      </c>
    </row>
    <row r="69" customFormat="false" ht="12.8" hidden="false" customHeight="false" outlineLevel="0" collapsed="false">
      <c r="A69" s="55" t="s">
        <v>194</v>
      </c>
      <c r="B69" s="63" t="s">
        <v>195</v>
      </c>
      <c r="C69" s="57" t="n">
        <v>65</v>
      </c>
      <c r="D69" s="57" t="n">
        <v>5</v>
      </c>
      <c r="E69" s="58" t="n">
        <v>20</v>
      </c>
      <c r="F69" s="58" t="n">
        <v>5</v>
      </c>
      <c r="G69" s="59" t="n">
        <v>95</v>
      </c>
      <c r="H69" s="60" t="n">
        <v>85</v>
      </c>
      <c r="I69" s="64" t="n">
        <v>90</v>
      </c>
      <c r="J69" s="64" t="n">
        <v>6</v>
      </c>
      <c r="K69" s="64" t="n">
        <v>21</v>
      </c>
      <c r="L69" s="64" t="n">
        <v>2</v>
      </c>
      <c r="M69" s="64" t="n">
        <v>119</v>
      </c>
      <c r="N69" s="62" t="n">
        <f aca="false">+I69-C69</f>
        <v>25</v>
      </c>
      <c r="O69" s="62" t="n">
        <f aca="false">+J69-D69</f>
        <v>1</v>
      </c>
      <c r="P69" s="62" t="n">
        <f aca="false">+K69-E69</f>
        <v>1</v>
      </c>
      <c r="Q69" s="62" t="n">
        <f aca="false">+L69-F69</f>
        <v>-3</v>
      </c>
      <c r="R69" s="62" t="n">
        <f aca="false">+M69-G69</f>
        <v>24</v>
      </c>
    </row>
    <row r="70" customFormat="false" ht="12.8" hidden="false" customHeight="false" outlineLevel="0" collapsed="false">
      <c r="A70" s="55" t="s">
        <v>196</v>
      </c>
      <c r="B70" s="63" t="s">
        <v>197</v>
      </c>
      <c r="C70" s="57" t="n">
        <v>75</v>
      </c>
      <c r="D70" s="57" t="n">
        <v>15</v>
      </c>
      <c r="E70" s="58" t="n">
        <v>25</v>
      </c>
      <c r="F70" s="58" t="n">
        <v>5</v>
      </c>
      <c r="G70" s="59" t="n">
        <v>120</v>
      </c>
      <c r="H70" s="60" t="n">
        <v>100</v>
      </c>
      <c r="I70" s="64" t="n">
        <v>58</v>
      </c>
      <c r="J70" s="64" t="n">
        <v>12</v>
      </c>
      <c r="K70" s="64" t="n">
        <v>38</v>
      </c>
      <c r="L70" s="64" t="n">
        <v>2</v>
      </c>
      <c r="M70" s="64" t="n">
        <v>110</v>
      </c>
      <c r="N70" s="62" t="n">
        <f aca="false">+I70-C70</f>
        <v>-17</v>
      </c>
      <c r="O70" s="62" t="n">
        <f aca="false">+J70-D70</f>
        <v>-3</v>
      </c>
      <c r="P70" s="62" t="n">
        <f aca="false">+K70-E70</f>
        <v>13</v>
      </c>
      <c r="Q70" s="62" t="n">
        <f aca="false">+L70-F70</f>
        <v>-3</v>
      </c>
      <c r="R70" s="62" t="n">
        <f aca="false">+M70-G70</f>
        <v>-10</v>
      </c>
    </row>
    <row r="71" customFormat="false" ht="12.8" hidden="false" customHeight="false" outlineLevel="0" collapsed="false">
      <c r="A71" s="55" t="s">
        <v>198</v>
      </c>
      <c r="B71" s="63" t="s">
        <v>199</v>
      </c>
      <c r="C71" s="57" t="n">
        <v>75</v>
      </c>
      <c r="D71" s="57" t="n">
        <v>15</v>
      </c>
      <c r="E71" s="58" t="n">
        <v>20</v>
      </c>
      <c r="F71" s="58" t="n">
        <v>5</v>
      </c>
      <c r="G71" s="59" t="n">
        <v>115</v>
      </c>
      <c r="H71" s="60" t="n">
        <v>95</v>
      </c>
      <c r="I71" s="64" t="n">
        <v>67</v>
      </c>
      <c r="J71" s="64" t="n">
        <v>9</v>
      </c>
      <c r="K71" s="64" t="n">
        <v>24</v>
      </c>
      <c r="L71" s="64" t="n">
        <v>2</v>
      </c>
      <c r="M71" s="64" t="n">
        <v>102</v>
      </c>
      <c r="N71" s="62" t="n">
        <f aca="false">+I71-C71</f>
        <v>-8</v>
      </c>
      <c r="O71" s="62" t="n">
        <f aca="false">+J71-D71</f>
        <v>-6</v>
      </c>
      <c r="P71" s="62" t="n">
        <f aca="false">+K71-E71</f>
        <v>4</v>
      </c>
      <c r="Q71" s="62" t="n">
        <f aca="false">+L71-F71</f>
        <v>-3</v>
      </c>
      <c r="R71" s="62" t="n">
        <f aca="false">+M71-G71</f>
        <v>-13</v>
      </c>
    </row>
    <row r="72" customFormat="false" ht="12.8" hidden="false" customHeight="false" outlineLevel="0" collapsed="false">
      <c r="A72" s="55" t="s">
        <v>200</v>
      </c>
      <c r="B72" s="63" t="s">
        <v>201</v>
      </c>
      <c r="C72" s="57" t="n">
        <v>20</v>
      </c>
      <c r="D72" s="57" t="n">
        <v>0</v>
      </c>
      <c r="E72" s="58" t="n">
        <v>5</v>
      </c>
      <c r="F72" s="58" t="n">
        <v>-5</v>
      </c>
      <c r="G72" s="59" t="n">
        <v>20</v>
      </c>
      <c r="H72" s="60" t="n">
        <v>45</v>
      </c>
      <c r="I72" s="64" t="n">
        <v>57</v>
      </c>
      <c r="J72" s="64" t="n">
        <v>6</v>
      </c>
      <c r="K72" s="64" t="n">
        <v>34</v>
      </c>
      <c r="L72" s="64" t="n">
        <v>3</v>
      </c>
      <c r="M72" s="64" t="n">
        <v>100</v>
      </c>
      <c r="N72" s="62" t="n">
        <f aca="false">+I72-C72</f>
        <v>37</v>
      </c>
      <c r="O72" s="62" t="n">
        <f aca="false">+J72-D72</f>
        <v>6</v>
      </c>
      <c r="P72" s="62" t="n">
        <f aca="false">+K72-E72</f>
        <v>29</v>
      </c>
      <c r="Q72" s="62" t="n">
        <f aca="false">+L72-F72</f>
        <v>8</v>
      </c>
      <c r="R72" s="62" t="n">
        <f aca="false">+M72-G72</f>
        <v>80</v>
      </c>
    </row>
    <row r="73" customFormat="false" ht="12.8" hidden="false" customHeight="false" outlineLevel="0" collapsed="false">
      <c r="A73" s="55" t="s">
        <v>202</v>
      </c>
      <c r="B73" s="63" t="s">
        <v>203</v>
      </c>
      <c r="C73" s="57" t="n">
        <v>40</v>
      </c>
      <c r="D73" s="57" t="n">
        <v>5</v>
      </c>
      <c r="E73" s="58" t="n">
        <v>40</v>
      </c>
      <c r="F73" s="58" t="n">
        <v>0</v>
      </c>
      <c r="G73" s="59" t="n">
        <v>85</v>
      </c>
      <c r="H73" s="60" t="n">
        <v>80</v>
      </c>
      <c r="I73" s="64" t="n">
        <v>63</v>
      </c>
      <c r="J73" s="64" t="n">
        <v>3</v>
      </c>
      <c r="K73" s="64" t="n">
        <v>29</v>
      </c>
      <c r="L73" s="64" t="n">
        <v>1</v>
      </c>
      <c r="M73" s="64" t="n">
        <v>96</v>
      </c>
      <c r="N73" s="62" t="n">
        <f aca="false">+I73-C73</f>
        <v>23</v>
      </c>
      <c r="O73" s="62" t="n">
        <f aca="false">+J73-D73</f>
        <v>-2</v>
      </c>
      <c r="P73" s="62" t="n">
        <f aca="false">+K73-E73</f>
        <v>-11</v>
      </c>
      <c r="Q73" s="62" t="n">
        <f aca="false">+L73-F73</f>
        <v>1</v>
      </c>
      <c r="R73" s="62" t="n">
        <f aca="false">+M73-G73</f>
        <v>11</v>
      </c>
    </row>
    <row r="74" customFormat="false" ht="12.8" hidden="false" customHeight="false" outlineLevel="0" collapsed="false">
      <c r="A74" s="55" t="s">
        <v>204</v>
      </c>
      <c r="B74" s="63" t="s">
        <v>205</v>
      </c>
      <c r="C74" s="57" t="n">
        <v>65</v>
      </c>
      <c r="D74" s="57" t="n">
        <v>5</v>
      </c>
      <c r="E74" s="58" t="n">
        <v>20</v>
      </c>
      <c r="F74" s="58" t="n">
        <v>0</v>
      </c>
      <c r="G74" s="59" t="n">
        <v>90</v>
      </c>
      <c r="H74" s="60" t="n">
        <v>5</v>
      </c>
      <c r="I74" s="64" t="n">
        <v>65</v>
      </c>
      <c r="J74" s="64" t="n">
        <v>2</v>
      </c>
      <c r="K74" s="64" t="n">
        <v>23</v>
      </c>
      <c r="L74" s="64" t="n">
        <v>0</v>
      </c>
      <c r="M74" s="64" t="n">
        <v>90</v>
      </c>
      <c r="N74" s="62" t="n">
        <f aca="false">+I74-C74</f>
        <v>0</v>
      </c>
      <c r="O74" s="62" t="n">
        <f aca="false">+J74-D74</f>
        <v>-3</v>
      </c>
      <c r="P74" s="62" t="n">
        <f aca="false">+K74-E74</f>
        <v>3</v>
      </c>
      <c r="Q74" s="62" t="n">
        <f aca="false">+L74-F74</f>
        <v>0</v>
      </c>
      <c r="R74" s="62" t="n">
        <f aca="false">+M74-G74</f>
        <v>0</v>
      </c>
    </row>
    <row r="75" customFormat="false" ht="12.8" hidden="false" customHeight="false" outlineLevel="0" collapsed="false">
      <c r="A75" s="55" t="s">
        <v>206</v>
      </c>
      <c r="B75" s="63" t="s">
        <v>207</v>
      </c>
      <c r="C75" s="57" t="n">
        <v>75</v>
      </c>
      <c r="D75" s="57" t="n">
        <v>15</v>
      </c>
      <c r="E75" s="58" t="n">
        <v>15</v>
      </c>
      <c r="F75" s="58" t="n">
        <v>0</v>
      </c>
      <c r="G75" s="59" t="n">
        <v>105</v>
      </c>
      <c r="H75" s="60" t="n">
        <v>3060</v>
      </c>
      <c r="I75" s="64" t="n">
        <v>64</v>
      </c>
      <c r="J75" s="64" t="n">
        <v>6</v>
      </c>
      <c r="K75" s="64" t="n">
        <v>11</v>
      </c>
      <c r="L75" s="64" t="n">
        <v>0</v>
      </c>
      <c r="M75" s="64" t="n">
        <v>81</v>
      </c>
      <c r="N75" s="62" t="n">
        <f aca="false">+I75-C75</f>
        <v>-11</v>
      </c>
      <c r="O75" s="62" t="n">
        <f aca="false">+J75-D75</f>
        <v>-9</v>
      </c>
      <c r="P75" s="62" t="n">
        <f aca="false">+K75-E75</f>
        <v>-4</v>
      </c>
      <c r="Q75" s="62" t="n">
        <f aca="false">+L75-F75</f>
        <v>0</v>
      </c>
      <c r="R75" s="62" t="n">
        <f aca="false">+M75-G75</f>
        <v>-24</v>
      </c>
    </row>
    <row r="76" customFormat="false" ht="12.8" hidden="false" customHeight="false" outlineLevel="0" collapsed="false">
      <c r="A76" s="55" t="s">
        <v>35</v>
      </c>
      <c r="B76" s="63" t="s">
        <v>208</v>
      </c>
      <c r="C76" s="57" t="n">
        <v>75</v>
      </c>
      <c r="D76" s="57" t="n">
        <v>0</v>
      </c>
      <c r="E76" s="58" t="n">
        <v>0</v>
      </c>
      <c r="F76" s="58" t="n">
        <v>0</v>
      </c>
      <c r="G76" s="59" t="n">
        <v>75</v>
      </c>
      <c r="H76" s="60" t="n">
        <v>85</v>
      </c>
      <c r="I76" s="64" t="n">
        <v>72</v>
      </c>
      <c r="J76" s="64" t="n">
        <v>2</v>
      </c>
      <c r="K76" s="64" t="n">
        <v>1</v>
      </c>
      <c r="L76" s="64" t="n">
        <v>0</v>
      </c>
      <c r="M76" s="64" t="n">
        <v>75</v>
      </c>
      <c r="N76" s="62" t="n">
        <f aca="false">+I76-C76</f>
        <v>-3</v>
      </c>
      <c r="O76" s="62" t="n">
        <f aca="false">+J76-D76</f>
        <v>2</v>
      </c>
      <c r="P76" s="62" t="n">
        <f aca="false">+K76-E76</f>
        <v>1</v>
      </c>
      <c r="Q76" s="62" t="n">
        <f aca="false">+L76-F76</f>
        <v>0</v>
      </c>
      <c r="R76" s="62" t="n">
        <f aca="false">+M76-G76</f>
        <v>0</v>
      </c>
    </row>
    <row r="77" customFormat="false" ht="12.8" hidden="false" customHeight="false" outlineLevel="0" collapsed="false">
      <c r="A77" s="55" t="s">
        <v>209</v>
      </c>
      <c r="B77" s="63" t="s">
        <v>210</v>
      </c>
      <c r="C77" s="57" t="n">
        <v>15</v>
      </c>
      <c r="D77" s="57" t="n">
        <v>5</v>
      </c>
      <c r="E77" s="58" t="n">
        <v>10</v>
      </c>
      <c r="F77" s="58" t="n">
        <v>0</v>
      </c>
      <c r="G77" s="59" t="n">
        <v>30</v>
      </c>
      <c r="H77" s="60" t="n">
        <v>81785</v>
      </c>
      <c r="I77" s="64" t="n">
        <v>41</v>
      </c>
      <c r="J77" s="64" t="n">
        <v>2</v>
      </c>
      <c r="K77" s="64" t="n">
        <v>22</v>
      </c>
      <c r="L77" s="64" t="n">
        <v>0</v>
      </c>
      <c r="M77" s="64" t="n">
        <v>65</v>
      </c>
      <c r="N77" s="62" t="n">
        <f aca="false">+I77-C77</f>
        <v>26</v>
      </c>
      <c r="O77" s="62" t="n">
        <f aca="false">+J77-D77</f>
        <v>-3</v>
      </c>
      <c r="P77" s="62" t="n">
        <f aca="false">+K77-E77</f>
        <v>12</v>
      </c>
      <c r="Q77" s="62" t="n">
        <f aca="false">+L77-F77</f>
        <v>0</v>
      </c>
      <c r="R77" s="62" t="n">
        <f aca="false">+M77-G77</f>
        <v>35</v>
      </c>
    </row>
    <row r="78" customFormat="false" ht="12.8" hidden="false" customHeight="false" outlineLevel="0" collapsed="false">
      <c r="A78" s="55" t="s">
        <v>211</v>
      </c>
      <c r="B78" s="63" t="s">
        <v>212</v>
      </c>
      <c r="C78" s="57" t="n">
        <v>50</v>
      </c>
      <c r="D78" s="57" t="n">
        <v>0</v>
      </c>
      <c r="E78" s="58" t="n">
        <v>25</v>
      </c>
      <c r="F78" s="58" t="n">
        <v>0</v>
      </c>
      <c r="G78" s="59" t="n">
        <v>75</v>
      </c>
      <c r="H78" s="60" t="n">
        <v>75</v>
      </c>
      <c r="I78" s="64" t="n">
        <v>46</v>
      </c>
      <c r="J78" s="64" t="n">
        <v>2</v>
      </c>
      <c r="K78" s="64" t="n">
        <v>9</v>
      </c>
      <c r="L78" s="64" t="n">
        <v>0</v>
      </c>
      <c r="M78" s="64" t="n">
        <v>58</v>
      </c>
      <c r="N78" s="62" t="n">
        <f aca="false">+I78-C78</f>
        <v>-4</v>
      </c>
      <c r="O78" s="62" t="n">
        <f aca="false">+J78-D78</f>
        <v>2</v>
      </c>
      <c r="P78" s="62" t="n">
        <f aca="false">+K78-E78</f>
        <v>-16</v>
      </c>
      <c r="Q78" s="62" t="n">
        <f aca="false">+L78-F78</f>
        <v>0</v>
      </c>
      <c r="R78" s="62" t="n">
        <f aca="false">+M78-G78</f>
        <v>-17</v>
      </c>
    </row>
    <row r="79" customFormat="false" ht="12.8" hidden="false" customHeight="false" outlineLevel="0" collapsed="false">
      <c r="A79" s="55" t="s">
        <v>213</v>
      </c>
      <c r="B79" s="63" t="s">
        <v>214</v>
      </c>
      <c r="C79" s="57" t="n">
        <v>25</v>
      </c>
      <c r="D79" s="57" t="n">
        <v>-5</v>
      </c>
      <c r="E79" s="58" t="n">
        <v>10</v>
      </c>
      <c r="F79" s="58" t="n">
        <v>5</v>
      </c>
      <c r="G79" s="59" t="n">
        <v>35</v>
      </c>
      <c r="H79" s="60" t="n">
        <v>30</v>
      </c>
      <c r="I79" s="64" t="n">
        <v>32</v>
      </c>
      <c r="J79" s="64" t="n">
        <v>2</v>
      </c>
      <c r="K79" s="64" t="n">
        <v>23</v>
      </c>
      <c r="L79" s="64" t="n">
        <v>1</v>
      </c>
      <c r="M79" s="64" t="n">
        <v>58</v>
      </c>
      <c r="N79" s="62" t="n">
        <f aca="false">+I79-C79</f>
        <v>7</v>
      </c>
      <c r="O79" s="62" t="n">
        <f aca="false">+J79-D79</f>
        <v>7</v>
      </c>
      <c r="P79" s="62" t="n">
        <f aca="false">+K79-E79</f>
        <v>13</v>
      </c>
      <c r="Q79" s="62" t="n">
        <f aca="false">+L79-F79</f>
        <v>-4</v>
      </c>
      <c r="R79" s="62" t="n">
        <f aca="false">+M79-G79</f>
        <v>23</v>
      </c>
    </row>
    <row r="80" customFormat="false" ht="12.8" hidden="false" customHeight="false" outlineLevel="0" collapsed="false">
      <c r="A80" s="55" t="s">
        <v>215</v>
      </c>
      <c r="B80" s="63" t="s">
        <v>216</v>
      </c>
      <c r="C80" s="57" t="n">
        <v>10</v>
      </c>
      <c r="D80" s="57" t="n">
        <v>0</v>
      </c>
      <c r="E80" s="58" t="n">
        <v>25</v>
      </c>
      <c r="F80" s="58" t="n">
        <v>5</v>
      </c>
      <c r="G80" s="59" t="n">
        <v>40</v>
      </c>
      <c r="I80" s="64" t="n">
        <v>25</v>
      </c>
      <c r="J80" s="64" t="n">
        <v>0</v>
      </c>
      <c r="K80" s="64" t="n">
        <v>30</v>
      </c>
      <c r="L80" s="64" t="n">
        <v>0</v>
      </c>
      <c r="M80" s="64" t="n">
        <v>55</v>
      </c>
      <c r="N80" s="62" t="n">
        <f aca="false">+I80-C80</f>
        <v>15</v>
      </c>
      <c r="O80" s="62" t="n">
        <f aca="false">+J80-D80</f>
        <v>0</v>
      </c>
      <c r="P80" s="62" t="n">
        <f aca="false">+K80-E80</f>
        <v>5</v>
      </c>
      <c r="Q80" s="62" t="n">
        <f aca="false">+L80-F80</f>
        <v>-5</v>
      </c>
      <c r="R80" s="62" t="n">
        <f aca="false">+M80-G80</f>
        <v>15</v>
      </c>
    </row>
    <row r="81" customFormat="false" ht="12.8" hidden="false" customHeight="false" outlineLevel="0" collapsed="false">
      <c r="A81" s="55" t="s">
        <v>217</v>
      </c>
      <c r="B81" s="63" t="s">
        <v>218</v>
      </c>
      <c r="C81" s="57" t="n">
        <v>35</v>
      </c>
      <c r="D81" s="57" t="n">
        <v>15</v>
      </c>
      <c r="E81" s="58" t="n">
        <v>30</v>
      </c>
      <c r="F81" s="58" t="n">
        <v>5</v>
      </c>
      <c r="G81" s="59" t="n">
        <v>85</v>
      </c>
      <c r="H81" s="60" t="n">
        <v>155</v>
      </c>
      <c r="I81" s="64" t="n">
        <v>30</v>
      </c>
      <c r="J81" s="64" t="n">
        <v>5</v>
      </c>
      <c r="K81" s="64" t="n">
        <v>16</v>
      </c>
      <c r="L81" s="64" t="n">
        <v>2</v>
      </c>
      <c r="M81" s="64" t="n">
        <v>53</v>
      </c>
      <c r="N81" s="62" t="n">
        <f aca="false">+I81-C81</f>
        <v>-5</v>
      </c>
      <c r="O81" s="62" t="n">
        <f aca="false">+J81-D81</f>
        <v>-10</v>
      </c>
      <c r="P81" s="62" t="n">
        <f aca="false">+K81-E81</f>
        <v>-14</v>
      </c>
      <c r="Q81" s="62" t="n">
        <f aca="false">+L81-F81</f>
        <v>-3</v>
      </c>
      <c r="R81" s="62" t="n">
        <f aca="false">+M81-G81</f>
        <v>-32</v>
      </c>
    </row>
    <row r="82" customFormat="false" ht="12.8" hidden="false" customHeight="false" outlineLevel="0" collapsed="false">
      <c r="A82" s="55" t="s">
        <v>219</v>
      </c>
      <c r="B82" s="63" t="s">
        <v>220</v>
      </c>
      <c r="C82" s="57" t="n">
        <v>45</v>
      </c>
      <c r="D82" s="57" t="n">
        <v>5</v>
      </c>
      <c r="E82" s="58" t="n">
        <v>0</v>
      </c>
      <c r="F82" s="58" t="n">
        <v>0</v>
      </c>
      <c r="G82" s="59" t="n">
        <v>50</v>
      </c>
      <c r="H82" s="60" t="n">
        <v>340</v>
      </c>
      <c r="I82" s="64" t="n">
        <v>39</v>
      </c>
      <c r="J82" s="64" t="n">
        <v>7</v>
      </c>
      <c r="K82" s="64" t="n">
        <v>6</v>
      </c>
      <c r="L82" s="64" t="n">
        <v>0</v>
      </c>
      <c r="M82" s="64" t="n">
        <v>52</v>
      </c>
      <c r="N82" s="62" t="n">
        <f aca="false">+I82-C82</f>
        <v>-6</v>
      </c>
      <c r="O82" s="62" t="n">
        <f aca="false">+J82-D82</f>
        <v>2</v>
      </c>
      <c r="P82" s="62" t="n">
        <f aca="false">+K82-E82</f>
        <v>6</v>
      </c>
      <c r="Q82" s="62" t="n">
        <f aca="false">+L82-F82</f>
        <v>0</v>
      </c>
      <c r="R82" s="62" t="n">
        <f aca="false">+M82-G82</f>
        <v>2</v>
      </c>
    </row>
    <row r="83" customFormat="false" ht="12.8" hidden="false" customHeight="false" outlineLevel="0" collapsed="false">
      <c r="A83" s="55" t="s">
        <v>221</v>
      </c>
      <c r="B83" s="63" t="s">
        <v>222</v>
      </c>
      <c r="C83" s="57" t="n">
        <v>25</v>
      </c>
      <c r="D83" s="57" t="n">
        <v>10</v>
      </c>
      <c r="E83" s="58" t="n">
        <v>5</v>
      </c>
      <c r="F83" s="58" t="n">
        <v>10</v>
      </c>
      <c r="G83" s="59" t="n">
        <v>50</v>
      </c>
      <c r="H83" s="60" t="n">
        <v>1825</v>
      </c>
      <c r="I83" s="64" t="n">
        <v>32</v>
      </c>
      <c r="J83" s="64" t="n">
        <v>8</v>
      </c>
      <c r="K83" s="64" t="n">
        <v>7</v>
      </c>
      <c r="L83" s="64" t="n">
        <v>0</v>
      </c>
      <c r="M83" s="64" t="n">
        <v>47</v>
      </c>
      <c r="N83" s="62" t="n">
        <f aca="false">+I83-C83</f>
        <v>7</v>
      </c>
      <c r="O83" s="62" t="n">
        <f aca="false">+J83-D83</f>
        <v>-2</v>
      </c>
      <c r="P83" s="62" t="n">
        <f aca="false">+K83-E83</f>
        <v>2</v>
      </c>
      <c r="Q83" s="62" t="n">
        <f aca="false">+L83-F83</f>
        <v>-10</v>
      </c>
      <c r="R83" s="62" t="n">
        <f aca="false">+M83-G83</f>
        <v>-3</v>
      </c>
    </row>
    <row r="84" customFormat="false" ht="12.8" hidden="false" customHeight="false" outlineLevel="0" collapsed="false">
      <c r="A84" s="55" t="s">
        <v>223</v>
      </c>
      <c r="B84" s="63" t="s">
        <v>224</v>
      </c>
      <c r="C84" s="57" t="n">
        <v>15</v>
      </c>
      <c r="D84" s="57" t="n">
        <v>5</v>
      </c>
      <c r="E84" s="58" t="n">
        <v>0</v>
      </c>
      <c r="F84" s="58" t="n">
        <v>0</v>
      </c>
      <c r="G84" s="59" t="n">
        <v>20</v>
      </c>
      <c r="H84" s="60" t="n">
        <v>35</v>
      </c>
      <c r="I84" s="64" t="n">
        <v>25</v>
      </c>
      <c r="J84" s="64" t="n">
        <v>5</v>
      </c>
      <c r="K84" s="64" t="n">
        <v>3</v>
      </c>
      <c r="L84" s="64" t="n">
        <v>0</v>
      </c>
      <c r="M84" s="64" t="n">
        <v>33</v>
      </c>
      <c r="N84" s="62" t="n">
        <f aca="false">+I84-C84</f>
        <v>10</v>
      </c>
      <c r="O84" s="62" t="n">
        <f aca="false">+J84-D84</f>
        <v>0</v>
      </c>
      <c r="P84" s="62" t="n">
        <f aca="false">+K84-E84</f>
        <v>3</v>
      </c>
      <c r="Q84" s="62" t="n">
        <f aca="false">+L84-F84</f>
        <v>0</v>
      </c>
      <c r="R84" s="62" t="n">
        <f aca="false">+M84-G84</f>
        <v>13</v>
      </c>
    </row>
    <row r="85" customFormat="false" ht="12.8" hidden="false" customHeight="false" outlineLevel="0" collapsed="false">
      <c r="A85" s="55" t="s">
        <v>225</v>
      </c>
      <c r="B85" s="63" t="s">
        <v>226</v>
      </c>
      <c r="C85" s="57" t="n">
        <v>35</v>
      </c>
      <c r="D85" s="57" t="n">
        <v>0</v>
      </c>
      <c r="E85" s="58" t="n">
        <v>10</v>
      </c>
      <c r="F85" s="58" t="n">
        <v>0</v>
      </c>
      <c r="G85" s="59" t="n">
        <v>45</v>
      </c>
      <c r="H85" s="60" t="n">
        <v>25</v>
      </c>
      <c r="I85" s="64" t="n">
        <v>20</v>
      </c>
      <c r="J85" s="64" t="n">
        <v>0</v>
      </c>
      <c r="K85" s="64" t="n">
        <v>12</v>
      </c>
      <c r="L85" s="64" t="n">
        <v>0</v>
      </c>
      <c r="M85" s="64" t="n">
        <v>32</v>
      </c>
      <c r="N85" s="62" t="n">
        <f aca="false">+I85-C85</f>
        <v>-15</v>
      </c>
      <c r="O85" s="62" t="n">
        <f aca="false">+J85-D85</f>
        <v>0</v>
      </c>
      <c r="P85" s="62" t="n">
        <f aca="false">+K85-E85</f>
        <v>2</v>
      </c>
      <c r="Q85" s="62" t="n">
        <f aca="false">+L85-F85</f>
        <v>0</v>
      </c>
      <c r="R85" s="62" t="n">
        <f aca="false">+M85-G85</f>
        <v>-13</v>
      </c>
    </row>
    <row r="86" customFormat="false" ht="12.8" hidden="false" customHeight="false" outlineLevel="0" collapsed="false">
      <c r="A86" s="55" t="s">
        <v>227</v>
      </c>
      <c r="B86" s="63" t="s">
        <v>228</v>
      </c>
      <c r="C86" s="57" t="n">
        <v>25</v>
      </c>
      <c r="D86" s="57" t="n">
        <v>10</v>
      </c>
      <c r="E86" s="58" t="n">
        <v>0</v>
      </c>
      <c r="F86" s="58" t="n">
        <v>0</v>
      </c>
      <c r="G86" s="59" t="n">
        <v>35</v>
      </c>
      <c r="H86" s="60" t="n">
        <v>200</v>
      </c>
      <c r="I86" s="64" t="n">
        <v>18</v>
      </c>
      <c r="J86" s="64" t="n">
        <v>7</v>
      </c>
      <c r="K86" s="64" t="n">
        <v>3</v>
      </c>
      <c r="L86" s="64" t="n">
        <v>0</v>
      </c>
      <c r="M86" s="64" t="n">
        <v>28</v>
      </c>
      <c r="N86" s="62" t="n">
        <f aca="false">+I86-C86</f>
        <v>-7</v>
      </c>
      <c r="O86" s="62" t="n">
        <f aca="false">+J86-D86</f>
        <v>-3</v>
      </c>
      <c r="P86" s="62" t="n">
        <f aca="false">+K86-E86</f>
        <v>3</v>
      </c>
      <c r="Q86" s="62" t="n">
        <f aca="false">+L86-F86</f>
        <v>0</v>
      </c>
      <c r="R86" s="62" t="n">
        <f aca="false">+M86-G86</f>
        <v>-7</v>
      </c>
    </row>
    <row r="87" customFormat="false" ht="12.8" hidden="false" customHeight="false" outlineLevel="0" collapsed="false">
      <c r="A87" s="55" t="s">
        <v>229</v>
      </c>
      <c r="B87" s="63" t="s">
        <v>230</v>
      </c>
      <c r="C87" s="57" t="n">
        <v>10</v>
      </c>
      <c r="D87" s="57" t="n">
        <v>0</v>
      </c>
      <c r="E87" s="58" t="n">
        <v>5</v>
      </c>
      <c r="F87" s="58" t="n">
        <v>0</v>
      </c>
      <c r="G87" s="59" t="n">
        <v>15</v>
      </c>
      <c r="H87" s="60" t="n">
        <v>35</v>
      </c>
      <c r="I87" s="64" t="n">
        <v>18</v>
      </c>
      <c r="J87" s="64" t="n">
        <v>0</v>
      </c>
      <c r="K87" s="64" t="n">
        <v>6</v>
      </c>
      <c r="L87" s="64" t="n">
        <v>0</v>
      </c>
      <c r="M87" s="64" t="n">
        <v>24</v>
      </c>
      <c r="N87" s="62" t="n">
        <f aca="false">+I87-C87</f>
        <v>8</v>
      </c>
      <c r="O87" s="62" t="n">
        <f aca="false">+J87-D87</f>
        <v>0</v>
      </c>
      <c r="P87" s="62" t="n">
        <f aca="false">+K87-E87</f>
        <v>1</v>
      </c>
      <c r="Q87" s="62" t="n">
        <f aca="false">+L87-F87</f>
        <v>0</v>
      </c>
      <c r="R87" s="62" t="n">
        <f aca="false">+M87-G87</f>
        <v>9</v>
      </c>
    </row>
    <row r="88" customFormat="false" ht="12.8" hidden="false" customHeight="false" outlineLevel="0" collapsed="false">
      <c r="A88" s="55" t="s">
        <v>231</v>
      </c>
      <c r="B88" s="63" t="s">
        <v>232</v>
      </c>
      <c r="C88" s="57" t="n">
        <v>15</v>
      </c>
      <c r="D88" s="57" t="n">
        <v>5</v>
      </c>
      <c r="E88" s="58" t="n">
        <v>0</v>
      </c>
      <c r="F88" s="58" t="n">
        <v>0</v>
      </c>
      <c r="G88" s="59" t="n">
        <v>20</v>
      </c>
      <c r="H88" s="60" t="n">
        <v>25</v>
      </c>
      <c r="I88" s="64" t="n">
        <v>17</v>
      </c>
      <c r="J88" s="64" t="n">
        <v>3</v>
      </c>
      <c r="K88" s="64" t="n">
        <v>3</v>
      </c>
      <c r="L88" s="64" t="n">
        <v>0</v>
      </c>
      <c r="M88" s="64" t="n">
        <v>23</v>
      </c>
      <c r="N88" s="62" t="n">
        <f aca="false">+I88-C88</f>
        <v>2</v>
      </c>
      <c r="O88" s="62" t="n">
        <f aca="false">+J88-D88</f>
        <v>-2</v>
      </c>
      <c r="P88" s="62" t="n">
        <f aca="false">+K88-E88</f>
        <v>3</v>
      </c>
      <c r="Q88" s="62" t="n">
        <f aca="false">+L88-F88</f>
        <v>0</v>
      </c>
      <c r="R88" s="62" t="n">
        <f aca="false">+M88-G88</f>
        <v>3</v>
      </c>
    </row>
    <row r="89" customFormat="false" ht="12.8" hidden="false" customHeight="false" outlineLevel="0" collapsed="false">
      <c r="A89" s="55" t="s">
        <v>233</v>
      </c>
      <c r="B89" s="63" t="s">
        <v>234</v>
      </c>
      <c r="C89" s="57" t="n">
        <v>25</v>
      </c>
      <c r="D89" s="57" t="n">
        <v>5</v>
      </c>
      <c r="E89" s="58" t="n">
        <v>10</v>
      </c>
      <c r="F89" s="58" t="n">
        <v>0</v>
      </c>
      <c r="G89" s="59" t="n">
        <v>40</v>
      </c>
      <c r="H89" s="60" t="n">
        <v>260</v>
      </c>
      <c r="I89" s="64" t="n">
        <v>18</v>
      </c>
      <c r="J89" s="64" t="n">
        <v>1</v>
      </c>
      <c r="K89" s="64" t="n">
        <v>1</v>
      </c>
      <c r="L89" s="64" t="n">
        <v>0</v>
      </c>
      <c r="M89" s="64" t="n">
        <v>20</v>
      </c>
      <c r="N89" s="62" t="n">
        <f aca="false">+I89-C89</f>
        <v>-7</v>
      </c>
      <c r="O89" s="62" t="n">
        <f aca="false">+J89-D89</f>
        <v>-4</v>
      </c>
      <c r="P89" s="62" t="n">
        <f aca="false">+K89-E89</f>
        <v>-9</v>
      </c>
      <c r="Q89" s="62" t="n">
        <f aca="false">+L89-F89</f>
        <v>0</v>
      </c>
      <c r="R89" s="62" t="n">
        <f aca="false">+M89-G89</f>
        <v>-20</v>
      </c>
    </row>
    <row r="90" customFormat="false" ht="12.8" hidden="false" customHeight="false" outlineLevel="0" collapsed="false">
      <c r="A90" s="55" t="s">
        <v>235</v>
      </c>
      <c r="B90" s="63" t="s">
        <v>236</v>
      </c>
      <c r="C90" s="57" t="n">
        <v>15</v>
      </c>
      <c r="D90" s="57" t="n">
        <v>0</v>
      </c>
      <c r="E90" s="58" t="n">
        <v>5</v>
      </c>
      <c r="F90" s="58" t="n">
        <v>0</v>
      </c>
      <c r="G90" s="59" t="n">
        <v>20</v>
      </c>
      <c r="H90" s="60" t="n">
        <v>1740</v>
      </c>
      <c r="I90" s="64" t="n">
        <v>16</v>
      </c>
      <c r="J90" s="64" t="n">
        <v>0</v>
      </c>
      <c r="K90" s="64" t="n">
        <v>4</v>
      </c>
      <c r="L90" s="64" t="n">
        <v>0</v>
      </c>
      <c r="M90" s="64" t="n">
        <v>20</v>
      </c>
      <c r="N90" s="62" t="n">
        <f aca="false">+I90-C90</f>
        <v>1</v>
      </c>
      <c r="O90" s="62" t="n">
        <f aca="false">+J90-D90</f>
        <v>0</v>
      </c>
      <c r="P90" s="62" t="n">
        <f aca="false">+K90-E90</f>
        <v>-1</v>
      </c>
      <c r="Q90" s="62" t="n">
        <f aca="false">+L90-F90</f>
        <v>0</v>
      </c>
      <c r="R90" s="62" t="n">
        <f aca="false">+M90-G90</f>
        <v>0</v>
      </c>
    </row>
    <row r="91" customFormat="false" ht="12.8" hidden="false" customHeight="false" outlineLevel="0" collapsed="false">
      <c r="A91" s="55" t="s">
        <v>237</v>
      </c>
      <c r="B91" s="63" t="s">
        <v>238</v>
      </c>
      <c r="C91" s="57" t="n">
        <v>15</v>
      </c>
      <c r="D91" s="57" t="n">
        <v>0</v>
      </c>
      <c r="E91" s="58" t="n">
        <v>0</v>
      </c>
      <c r="F91" s="58" t="n">
        <v>0</v>
      </c>
      <c r="G91" s="59" t="n">
        <v>15</v>
      </c>
      <c r="H91" s="60" t="n">
        <v>75</v>
      </c>
      <c r="I91" s="64" t="n">
        <v>14</v>
      </c>
      <c r="J91" s="64" t="n">
        <v>2</v>
      </c>
      <c r="K91" s="64" t="n">
        <v>1</v>
      </c>
      <c r="L91" s="64" t="n">
        <v>0</v>
      </c>
      <c r="M91" s="64" t="n">
        <v>17</v>
      </c>
      <c r="N91" s="62" t="n">
        <f aca="false">+I91-C91</f>
        <v>-1</v>
      </c>
      <c r="O91" s="62" t="n">
        <f aca="false">+J91-D91</f>
        <v>2</v>
      </c>
      <c r="P91" s="62" t="n">
        <f aca="false">+K91-E91</f>
        <v>1</v>
      </c>
      <c r="Q91" s="62" t="n">
        <f aca="false">+L91-F91</f>
        <v>0</v>
      </c>
      <c r="R91" s="62" t="n">
        <f aca="false">+M91-G91</f>
        <v>2</v>
      </c>
    </row>
    <row r="92" customFormat="false" ht="12.8" hidden="false" customHeight="false" outlineLevel="0" collapsed="false">
      <c r="A92" s="55" t="s">
        <v>239</v>
      </c>
      <c r="B92" s="63" t="s">
        <v>240</v>
      </c>
      <c r="C92" s="57" t="n">
        <v>5</v>
      </c>
      <c r="D92" s="57" t="n">
        <v>0</v>
      </c>
      <c r="E92" s="58" t="n">
        <v>0</v>
      </c>
      <c r="F92" s="58" t="n">
        <v>0</v>
      </c>
      <c r="G92" s="59" t="n">
        <v>5</v>
      </c>
      <c r="H92" s="60" t="n">
        <v>130</v>
      </c>
      <c r="I92" s="64" t="n">
        <v>13</v>
      </c>
      <c r="J92" s="64" t="n">
        <v>3</v>
      </c>
      <c r="K92" s="64" t="n">
        <v>0</v>
      </c>
      <c r="L92" s="64" t="n">
        <v>0</v>
      </c>
      <c r="M92" s="64" t="n">
        <v>16</v>
      </c>
      <c r="N92" s="62" t="n">
        <f aca="false">+I92-C92</f>
        <v>8</v>
      </c>
      <c r="O92" s="62" t="n">
        <f aca="false">+J92-D92</f>
        <v>3</v>
      </c>
      <c r="P92" s="62" t="n">
        <f aca="false">+K92-E92</f>
        <v>0</v>
      </c>
      <c r="Q92" s="62" t="n">
        <f aca="false">+L92-F92</f>
        <v>0</v>
      </c>
      <c r="R92" s="62" t="n">
        <f aca="false">+M92-G92</f>
        <v>11</v>
      </c>
    </row>
    <row r="93" customFormat="false" ht="12.8" hidden="false" customHeight="false" outlineLevel="0" collapsed="false">
      <c r="A93" s="55" t="s">
        <v>241</v>
      </c>
      <c r="B93" s="63" t="s">
        <v>242</v>
      </c>
      <c r="C93" s="57" t="n">
        <v>10</v>
      </c>
      <c r="D93" s="57" t="n">
        <v>0</v>
      </c>
      <c r="E93" s="58" t="n">
        <v>0</v>
      </c>
      <c r="F93" s="58" t="n">
        <v>0</v>
      </c>
      <c r="G93" s="59" t="n">
        <v>10</v>
      </c>
      <c r="H93" s="60" t="n">
        <v>10</v>
      </c>
      <c r="I93" s="64" t="n">
        <v>14</v>
      </c>
      <c r="J93" s="64" t="n">
        <v>1</v>
      </c>
      <c r="K93" s="64" t="n">
        <v>0</v>
      </c>
      <c r="L93" s="64" t="n">
        <v>0</v>
      </c>
      <c r="M93" s="64" t="n">
        <v>15</v>
      </c>
      <c r="N93" s="62" t="n">
        <f aca="false">+I93-C93</f>
        <v>4</v>
      </c>
      <c r="O93" s="62" t="n">
        <f aca="false">+J93-D93</f>
        <v>1</v>
      </c>
      <c r="P93" s="62" t="n">
        <f aca="false">+K93-E93</f>
        <v>0</v>
      </c>
      <c r="Q93" s="62" t="n">
        <f aca="false">+L93-F93</f>
        <v>0</v>
      </c>
      <c r="R93" s="62" t="n">
        <f aca="false">+M93-G93</f>
        <v>5</v>
      </c>
    </row>
    <row r="94" customFormat="false" ht="12.8" hidden="false" customHeight="false" outlineLevel="0" collapsed="false">
      <c r="A94" s="55" t="s">
        <v>243</v>
      </c>
      <c r="B94" s="63" t="s">
        <v>244</v>
      </c>
      <c r="C94" s="57" t="n">
        <v>5</v>
      </c>
      <c r="D94" s="57" t="n">
        <v>0</v>
      </c>
      <c r="E94" s="58" t="n">
        <v>0</v>
      </c>
      <c r="F94" s="58" t="n">
        <v>0</v>
      </c>
      <c r="G94" s="59" t="n">
        <v>5</v>
      </c>
      <c r="H94" s="60" t="n">
        <v>90</v>
      </c>
      <c r="I94" s="64" t="n">
        <v>9</v>
      </c>
      <c r="J94" s="64" t="n">
        <v>0</v>
      </c>
      <c r="K94" s="64" t="n">
        <v>5</v>
      </c>
      <c r="L94" s="64" t="n">
        <v>0</v>
      </c>
      <c r="M94" s="64" t="n">
        <v>14</v>
      </c>
      <c r="N94" s="62" t="n">
        <f aca="false">+I94-C94</f>
        <v>4</v>
      </c>
      <c r="O94" s="62" t="n">
        <f aca="false">+J94-D94</f>
        <v>0</v>
      </c>
      <c r="P94" s="62" t="n">
        <f aca="false">+K94-E94</f>
        <v>5</v>
      </c>
      <c r="Q94" s="62" t="n">
        <f aca="false">+L94-F94</f>
        <v>0</v>
      </c>
      <c r="R94" s="62" t="n">
        <f aca="false">+M94-G94</f>
        <v>9</v>
      </c>
    </row>
    <row r="95" customFormat="false" ht="12.8" hidden="false" customHeight="false" outlineLevel="0" collapsed="false">
      <c r="A95" s="55" t="s">
        <v>245</v>
      </c>
      <c r="B95" s="63" t="s">
        <v>246</v>
      </c>
      <c r="C95" s="57" t="n">
        <v>15</v>
      </c>
      <c r="D95" s="57" t="n">
        <v>0</v>
      </c>
      <c r="E95" s="58" t="n">
        <v>0</v>
      </c>
      <c r="F95" s="58" t="n">
        <v>0</v>
      </c>
      <c r="G95" s="59" t="n">
        <v>15</v>
      </c>
      <c r="H95" s="60" t="n">
        <v>5</v>
      </c>
      <c r="I95" s="64" t="n">
        <v>11</v>
      </c>
      <c r="J95" s="64" t="n">
        <v>0</v>
      </c>
      <c r="K95" s="64" t="n">
        <v>2</v>
      </c>
      <c r="L95" s="64" t="n">
        <v>0</v>
      </c>
      <c r="M95" s="64" t="n">
        <v>13</v>
      </c>
      <c r="N95" s="62" t="n">
        <f aca="false">+I95-C95</f>
        <v>-4</v>
      </c>
      <c r="O95" s="62" t="n">
        <f aca="false">+J95-D95</f>
        <v>0</v>
      </c>
      <c r="P95" s="62" t="n">
        <f aca="false">+K95-E95</f>
        <v>2</v>
      </c>
      <c r="Q95" s="62" t="n">
        <f aca="false">+L95-F95</f>
        <v>0</v>
      </c>
      <c r="R95" s="62" t="n">
        <f aca="false">+M95-G95</f>
        <v>-2</v>
      </c>
    </row>
    <row r="96" customFormat="false" ht="12.8" hidden="false" customHeight="false" outlineLevel="0" collapsed="false">
      <c r="A96" s="55" t="s">
        <v>247</v>
      </c>
      <c r="B96" s="63" t="s">
        <v>248</v>
      </c>
      <c r="C96" s="57" t="n">
        <v>5</v>
      </c>
      <c r="D96" s="57" t="n">
        <v>0</v>
      </c>
      <c r="E96" s="58" t="n">
        <v>0</v>
      </c>
      <c r="F96" s="58" t="n">
        <v>0</v>
      </c>
      <c r="G96" s="59" t="n">
        <v>5</v>
      </c>
      <c r="H96" s="60" t="n">
        <v>1355</v>
      </c>
      <c r="I96" s="64" t="n">
        <v>9</v>
      </c>
      <c r="J96" s="64" t="n">
        <v>1</v>
      </c>
      <c r="K96" s="64" t="n">
        <v>3</v>
      </c>
      <c r="L96" s="64" t="n">
        <v>0</v>
      </c>
      <c r="M96" s="64" t="n">
        <v>13</v>
      </c>
      <c r="N96" s="62" t="n">
        <f aca="false">+I96-C96</f>
        <v>4</v>
      </c>
      <c r="O96" s="62" t="n">
        <f aca="false">+J96-D96</f>
        <v>1</v>
      </c>
      <c r="P96" s="62" t="n">
        <f aca="false">+K96-E96</f>
        <v>3</v>
      </c>
      <c r="Q96" s="62" t="n">
        <f aca="false">+L96-F96</f>
        <v>0</v>
      </c>
      <c r="R96" s="62" t="n">
        <f aca="false">+M96-G96</f>
        <v>8</v>
      </c>
    </row>
    <row r="97" customFormat="false" ht="12.8" hidden="false" customHeight="false" outlineLevel="0" collapsed="false">
      <c r="A97" s="55" t="s">
        <v>249</v>
      </c>
      <c r="B97" s="63" t="s">
        <v>250</v>
      </c>
      <c r="C97" s="57" t="n">
        <v>5</v>
      </c>
      <c r="D97" s="57" t="n">
        <v>0</v>
      </c>
      <c r="E97" s="58" t="n">
        <v>0</v>
      </c>
      <c r="F97" s="58" t="n">
        <v>0</v>
      </c>
      <c r="G97" s="59" t="n">
        <v>5</v>
      </c>
      <c r="H97" s="60" t="n">
        <v>5</v>
      </c>
      <c r="I97" s="64" t="n">
        <v>11</v>
      </c>
      <c r="J97" s="64" t="n">
        <v>0</v>
      </c>
      <c r="K97" s="64" t="n">
        <v>1</v>
      </c>
      <c r="L97" s="64" t="n">
        <v>0</v>
      </c>
      <c r="M97" s="64" t="n">
        <v>12</v>
      </c>
      <c r="N97" s="62" t="n">
        <f aca="false">+I97-C97</f>
        <v>6</v>
      </c>
      <c r="O97" s="62" t="n">
        <f aca="false">+J97-D97</f>
        <v>0</v>
      </c>
      <c r="P97" s="62" t="n">
        <f aca="false">+K97-E97</f>
        <v>1</v>
      </c>
      <c r="Q97" s="62" t="n">
        <f aca="false">+L97-F97</f>
        <v>0</v>
      </c>
      <c r="R97" s="62" t="n">
        <f aca="false">+M97-G97</f>
        <v>7</v>
      </c>
    </row>
    <row r="98" customFormat="false" ht="12.8" hidden="false" customHeight="false" outlineLevel="0" collapsed="false">
      <c r="A98" s="55" t="s">
        <v>251</v>
      </c>
      <c r="B98" s="63" t="s">
        <v>252</v>
      </c>
      <c r="C98" s="57" t="n">
        <v>10</v>
      </c>
      <c r="D98" s="57" t="n">
        <v>0</v>
      </c>
      <c r="E98" s="58" t="n">
        <v>0</v>
      </c>
      <c r="F98" s="58" t="n">
        <v>0</v>
      </c>
      <c r="G98" s="59" t="n">
        <v>10</v>
      </c>
      <c r="H98" s="60" t="n">
        <v>10</v>
      </c>
      <c r="I98" s="64" t="n">
        <v>11</v>
      </c>
      <c r="J98" s="64" t="n">
        <v>0</v>
      </c>
      <c r="K98" s="64" t="n">
        <v>1</v>
      </c>
      <c r="L98" s="64" t="n">
        <v>0</v>
      </c>
      <c r="M98" s="64" t="n">
        <v>12</v>
      </c>
      <c r="N98" s="62" t="n">
        <f aca="false">+I98-C98</f>
        <v>1</v>
      </c>
      <c r="O98" s="62" t="n">
        <f aca="false">+J98-D98</f>
        <v>0</v>
      </c>
      <c r="P98" s="62" t="n">
        <f aca="false">+K98-E98</f>
        <v>1</v>
      </c>
      <c r="Q98" s="62" t="n">
        <f aca="false">+L98-F98</f>
        <v>0</v>
      </c>
      <c r="R98" s="62" t="n">
        <f aca="false">+M98-G98</f>
        <v>2</v>
      </c>
    </row>
    <row r="99" customFormat="false" ht="12.8" hidden="false" customHeight="false" outlineLevel="0" collapsed="false">
      <c r="A99" s="55" t="s">
        <v>253</v>
      </c>
      <c r="B99" s="63" t="s">
        <v>254</v>
      </c>
      <c r="C99" s="57"/>
      <c r="D99" s="57"/>
      <c r="E99" s="58"/>
      <c r="F99" s="58"/>
      <c r="G99" s="59"/>
      <c r="H99" s="60" t="n">
        <v>275</v>
      </c>
      <c r="I99" s="64" t="n">
        <v>8</v>
      </c>
      <c r="J99" s="64" t="n">
        <v>0</v>
      </c>
      <c r="K99" s="64" t="n">
        <v>4</v>
      </c>
      <c r="L99" s="64" t="n">
        <v>0</v>
      </c>
      <c r="M99" s="64" t="n">
        <v>12</v>
      </c>
      <c r="N99" s="62" t="n">
        <f aca="false">+I99-C99</f>
        <v>8</v>
      </c>
      <c r="O99" s="62" t="n">
        <f aca="false">+J99-D99</f>
        <v>0</v>
      </c>
      <c r="P99" s="62" t="n">
        <f aca="false">+K99-E99</f>
        <v>4</v>
      </c>
      <c r="Q99" s="62" t="n">
        <f aca="false">+L99-F99</f>
        <v>0</v>
      </c>
      <c r="R99" s="62" t="n">
        <f aca="false">+M99-G99</f>
        <v>12</v>
      </c>
    </row>
    <row r="100" customFormat="false" ht="12.8" hidden="false" customHeight="false" outlineLevel="0" collapsed="false">
      <c r="A100" s="55" t="s">
        <v>255</v>
      </c>
      <c r="B100" s="63" t="s">
        <v>256</v>
      </c>
      <c r="C100" s="57" t="n">
        <v>5</v>
      </c>
      <c r="D100" s="57" t="n">
        <v>0</v>
      </c>
      <c r="E100" s="58" t="n">
        <v>5</v>
      </c>
      <c r="F100" s="58" t="n">
        <v>0</v>
      </c>
      <c r="G100" s="59" t="n">
        <v>10</v>
      </c>
      <c r="H100" s="60" t="n">
        <v>10</v>
      </c>
      <c r="I100" s="64" t="n">
        <v>5</v>
      </c>
      <c r="J100" s="64" t="n">
        <v>0</v>
      </c>
      <c r="K100" s="64" t="n">
        <v>6</v>
      </c>
      <c r="L100" s="64" t="n">
        <v>0</v>
      </c>
      <c r="M100" s="64" t="n">
        <v>11</v>
      </c>
      <c r="N100" s="62" t="n">
        <f aca="false">+I100-C100</f>
        <v>0</v>
      </c>
      <c r="O100" s="62" t="n">
        <f aca="false">+J100-D100</f>
        <v>0</v>
      </c>
      <c r="P100" s="62" t="n">
        <f aca="false">+K100-E100</f>
        <v>1</v>
      </c>
      <c r="Q100" s="62" t="n">
        <f aca="false">+L100-F100</f>
        <v>0</v>
      </c>
      <c r="R100" s="62" t="n">
        <f aca="false">+M100-G100</f>
        <v>1</v>
      </c>
    </row>
    <row r="101" customFormat="false" ht="12.8" hidden="false" customHeight="false" outlineLevel="0" collapsed="false">
      <c r="A101" s="55" t="s">
        <v>257</v>
      </c>
      <c r="B101" s="63" t="s">
        <v>258</v>
      </c>
      <c r="C101" s="57" t="n">
        <v>5</v>
      </c>
      <c r="D101" s="57" t="n">
        <v>0</v>
      </c>
      <c r="E101" s="58" t="n">
        <v>0</v>
      </c>
      <c r="F101" s="58" t="n">
        <v>0</v>
      </c>
      <c r="G101" s="59" t="n">
        <v>5</v>
      </c>
      <c r="H101" s="60" t="n">
        <v>5</v>
      </c>
      <c r="I101" s="64" t="n">
        <v>9</v>
      </c>
      <c r="J101" s="64" t="n">
        <v>0</v>
      </c>
      <c r="K101" s="64" t="n">
        <v>2</v>
      </c>
      <c r="L101" s="64" t="n">
        <v>0</v>
      </c>
      <c r="M101" s="64" t="n">
        <v>11</v>
      </c>
      <c r="N101" s="62" t="n">
        <f aca="false">+I101-C101</f>
        <v>4</v>
      </c>
      <c r="O101" s="62" t="n">
        <f aca="false">+J101-D101</f>
        <v>0</v>
      </c>
      <c r="P101" s="62" t="n">
        <f aca="false">+K101-E101</f>
        <v>2</v>
      </c>
      <c r="Q101" s="62" t="n">
        <f aca="false">+L101-F101</f>
        <v>0</v>
      </c>
      <c r="R101" s="62" t="n">
        <f aca="false">+M101-G101</f>
        <v>6</v>
      </c>
    </row>
    <row r="102" customFormat="false" ht="12.8" hidden="false" customHeight="false" outlineLevel="0" collapsed="false">
      <c r="A102" s="55" t="s">
        <v>259</v>
      </c>
      <c r="B102" s="63" t="s">
        <v>260</v>
      </c>
      <c r="C102" s="57" t="n">
        <v>5</v>
      </c>
      <c r="D102" s="57" t="n">
        <v>0</v>
      </c>
      <c r="E102" s="58" t="n">
        <v>0</v>
      </c>
      <c r="F102" s="58" t="n">
        <v>0</v>
      </c>
      <c r="G102" s="59" t="n">
        <v>5</v>
      </c>
      <c r="H102" s="60" t="n">
        <v>5</v>
      </c>
      <c r="I102" s="64" t="n">
        <v>10</v>
      </c>
      <c r="J102" s="64" t="n">
        <v>0</v>
      </c>
      <c r="K102" s="64" t="n">
        <v>0</v>
      </c>
      <c r="L102" s="64" t="n">
        <v>0</v>
      </c>
      <c r="M102" s="64" t="n">
        <v>10</v>
      </c>
      <c r="N102" s="62" t="n">
        <f aca="false">+I102-C102</f>
        <v>5</v>
      </c>
      <c r="O102" s="62" t="n">
        <f aca="false">+J102-D102</f>
        <v>0</v>
      </c>
      <c r="P102" s="62" t="n">
        <f aca="false">+K102-E102</f>
        <v>0</v>
      </c>
      <c r="Q102" s="62" t="n">
        <f aca="false">+L102-F102</f>
        <v>0</v>
      </c>
      <c r="R102" s="62" t="n">
        <f aca="false">+M102-G102</f>
        <v>5</v>
      </c>
    </row>
    <row r="103" customFormat="false" ht="12.8" hidden="false" customHeight="false" outlineLevel="0" collapsed="false">
      <c r="A103" s="55" t="s">
        <v>261</v>
      </c>
      <c r="B103" s="63" t="s">
        <v>262</v>
      </c>
      <c r="C103" s="57" t="n">
        <v>5</v>
      </c>
      <c r="D103" s="57" t="n">
        <v>0</v>
      </c>
      <c r="E103" s="58" t="n">
        <v>0</v>
      </c>
      <c r="F103" s="58" t="n">
        <v>0</v>
      </c>
      <c r="G103" s="59" t="n">
        <v>5</v>
      </c>
      <c r="H103" s="60" t="n">
        <v>15</v>
      </c>
      <c r="I103" s="64" t="n">
        <v>9</v>
      </c>
      <c r="J103" s="64" t="n">
        <v>0</v>
      </c>
      <c r="K103" s="64" t="n">
        <v>1</v>
      </c>
      <c r="L103" s="64" t="n">
        <v>0</v>
      </c>
      <c r="M103" s="64" t="n">
        <v>10</v>
      </c>
      <c r="N103" s="62" t="n">
        <f aca="false">+I103-C103</f>
        <v>4</v>
      </c>
      <c r="O103" s="62" t="n">
        <f aca="false">+J103-D103</f>
        <v>0</v>
      </c>
      <c r="P103" s="62" t="n">
        <f aca="false">+K103-E103</f>
        <v>1</v>
      </c>
      <c r="Q103" s="62" t="n">
        <f aca="false">+L103-F103</f>
        <v>0</v>
      </c>
      <c r="R103" s="62" t="n">
        <f aca="false">+M103-G103</f>
        <v>5</v>
      </c>
    </row>
    <row r="104" customFormat="false" ht="12.8" hidden="false" customHeight="false" outlineLevel="0" collapsed="false">
      <c r="A104" s="55" t="s">
        <v>263</v>
      </c>
      <c r="B104" s="63" t="s">
        <v>264</v>
      </c>
      <c r="C104" s="57" t="n">
        <v>0</v>
      </c>
      <c r="D104" s="57" t="n">
        <v>0</v>
      </c>
      <c r="E104" s="58" t="n">
        <v>5</v>
      </c>
      <c r="F104" s="58" t="n">
        <v>0</v>
      </c>
      <c r="G104" s="59" t="n">
        <v>5</v>
      </c>
      <c r="H104" s="60" t="n">
        <v>3560</v>
      </c>
      <c r="I104" s="64" t="n">
        <v>7</v>
      </c>
      <c r="J104" s="64" t="n">
        <v>0</v>
      </c>
      <c r="K104" s="64" t="n">
        <v>3</v>
      </c>
      <c r="L104" s="64" t="n">
        <v>0</v>
      </c>
      <c r="M104" s="64" t="n">
        <v>10</v>
      </c>
      <c r="N104" s="62" t="n">
        <f aca="false">+I104-C104</f>
        <v>7</v>
      </c>
      <c r="O104" s="62" t="n">
        <f aca="false">+J104-D104</f>
        <v>0</v>
      </c>
      <c r="P104" s="62" t="n">
        <f aca="false">+K104-E104</f>
        <v>-2</v>
      </c>
      <c r="Q104" s="62" t="n">
        <f aca="false">+L104-F104</f>
        <v>0</v>
      </c>
      <c r="R104" s="62" t="n">
        <f aca="false">+M104-G104</f>
        <v>5</v>
      </c>
    </row>
    <row r="105" customFormat="false" ht="12.8" hidden="false" customHeight="false" outlineLevel="0" collapsed="false">
      <c r="A105" s="55" t="s">
        <v>265</v>
      </c>
      <c r="B105" s="63" t="s">
        <v>266</v>
      </c>
      <c r="C105" s="57" t="n">
        <v>5</v>
      </c>
      <c r="D105" s="57" t="n">
        <v>0</v>
      </c>
      <c r="E105" s="58" t="n">
        <v>20</v>
      </c>
      <c r="F105" s="58" t="n">
        <v>0</v>
      </c>
      <c r="G105" s="59" t="n">
        <v>25</v>
      </c>
      <c r="H105" s="60" t="n">
        <v>400</v>
      </c>
      <c r="I105" s="64" t="n">
        <v>6</v>
      </c>
      <c r="J105" s="64" t="n">
        <v>0</v>
      </c>
      <c r="K105" s="64" t="n">
        <v>4</v>
      </c>
      <c r="L105" s="64" t="n">
        <v>0</v>
      </c>
      <c r="M105" s="64" t="n">
        <v>10</v>
      </c>
      <c r="N105" s="62" t="n">
        <f aca="false">+I105-C105</f>
        <v>1</v>
      </c>
      <c r="O105" s="62" t="n">
        <f aca="false">+J105-D105</f>
        <v>0</v>
      </c>
      <c r="P105" s="62" t="n">
        <f aca="false">+K105-E105</f>
        <v>-16</v>
      </c>
      <c r="Q105" s="62" t="n">
        <f aca="false">+L105-F105</f>
        <v>0</v>
      </c>
      <c r="R105" s="62" t="n">
        <f aca="false">+M105-G105</f>
        <v>-15</v>
      </c>
    </row>
    <row r="106" customFormat="false" ht="12.8" hidden="false" customHeight="false" outlineLevel="0" collapsed="false">
      <c r="A106" s="55" t="s">
        <v>267</v>
      </c>
      <c r="B106" s="63" t="s">
        <v>268</v>
      </c>
      <c r="C106" s="57" t="n">
        <v>25</v>
      </c>
      <c r="D106" s="57" t="n">
        <v>0</v>
      </c>
      <c r="E106" s="58" t="n">
        <v>15</v>
      </c>
      <c r="F106" s="58" t="n">
        <v>0</v>
      </c>
      <c r="G106" s="59" t="n">
        <v>40</v>
      </c>
      <c r="H106" s="60" t="n">
        <v>40</v>
      </c>
      <c r="I106" s="64" t="n">
        <v>6</v>
      </c>
      <c r="J106" s="64" t="n">
        <v>0</v>
      </c>
      <c r="K106" s="64" t="n">
        <v>2</v>
      </c>
      <c r="L106" s="64" t="n">
        <v>0</v>
      </c>
      <c r="M106" s="64" t="n">
        <v>8</v>
      </c>
      <c r="N106" s="62" t="n">
        <f aca="false">+I106-C106</f>
        <v>-19</v>
      </c>
      <c r="O106" s="62" t="n">
        <f aca="false">+J106-D106</f>
        <v>0</v>
      </c>
      <c r="P106" s="62" t="n">
        <f aca="false">+K106-E106</f>
        <v>-13</v>
      </c>
      <c r="Q106" s="62" t="n">
        <f aca="false">+L106-F106</f>
        <v>0</v>
      </c>
      <c r="R106" s="62" t="n">
        <f aca="false">+M106-G106</f>
        <v>-32</v>
      </c>
    </row>
    <row r="107" customFormat="false" ht="12.8" hidden="false" customHeight="false" outlineLevel="0" collapsed="false">
      <c r="A107" s="55" t="s">
        <v>269</v>
      </c>
      <c r="B107" s="63" t="s">
        <v>270</v>
      </c>
      <c r="C107" s="57"/>
      <c r="D107" s="57"/>
      <c r="E107" s="58"/>
      <c r="F107" s="58"/>
      <c r="G107" s="59"/>
      <c r="H107" s="60" t="n">
        <v>2820</v>
      </c>
      <c r="I107" s="64" t="n">
        <v>5</v>
      </c>
      <c r="J107" s="64" t="n">
        <v>0</v>
      </c>
      <c r="K107" s="64" t="n">
        <v>3</v>
      </c>
      <c r="L107" s="64" t="n">
        <v>0</v>
      </c>
      <c r="M107" s="64" t="n">
        <v>8</v>
      </c>
      <c r="N107" s="62" t="n">
        <f aca="false">+I107-C107</f>
        <v>5</v>
      </c>
      <c r="O107" s="62" t="n">
        <f aca="false">+J107-D107</f>
        <v>0</v>
      </c>
      <c r="P107" s="62" t="n">
        <f aca="false">+K107-E107</f>
        <v>3</v>
      </c>
      <c r="Q107" s="62" t="n">
        <f aca="false">+L107-F107</f>
        <v>0</v>
      </c>
      <c r="R107" s="62" t="n">
        <f aca="false">+M107-G107</f>
        <v>8</v>
      </c>
    </row>
    <row r="108" customFormat="false" ht="12.8" hidden="false" customHeight="false" outlineLevel="0" collapsed="false">
      <c r="A108" s="55" t="s">
        <v>271</v>
      </c>
      <c r="B108" s="63" t="s">
        <v>272</v>
      </c>
      <c r="C108" s="57" t="n">
        <v>0</v>
      </c>
      <c r="D108" s="57" t="n">
        <v>5</v>
      </c>
      <c r="E108" s="58" t="n">
        <v>0</v>
      </c>
      <c r="F108" s="58" t="n">
        <v>0</v>
      </c>
      <c r="G108" s="59" t="n">
        <v>5</v>
      </c>
      <c r="H108" s="60" t="n">
        <v>15</v>
      </c>
      <c r="I108" s="64" t="n">
        <v>5</v>
      </c>
      <c r="J108" s="64" t="n">
        <v>3</v>
      </c>
      <c r="K108" s="64" t="n">
        <v>0</v>
      </c>
      <c r="L108" s="64" t="n">
        <v>0</v>
      </c>
      <c r="M108" s="64" t="n">
        <v>8</v>
      </c>
      <c r="N108" s="62" t="n">
        <f aca="false">+I108-C108</f>
        <v>5</v>
      </c>
      <c r="O108" s="62" t="n">
        <f aca="false">+J108-D108</f>
        <v>-2</v>
      </c>
      <c r="P108" s="62" t="n">
        <f aca="false">+K108-E108</f>
        <v>0</v>
      </c>
      <c r="Q108" s="62" t="n">
        <f aca="false">+L108-F108</f>
        <v>0</v>
      </c>
      <c r="R108" s="62" t="n">
        <f aca="false">+M108-G108</f>
        <v>3</v>
      </c>
    </row>
    <row r="109" customFormat="false" ht="12.8" hidden="false" customHeight="false" outlineLevel="0" collapsed="false">
      <c r="A109" s="55" t="s">
        <v>273</v>
      </c>
      <c r="B109" s="63" t="s">
        <v>274</v>
      </c>
      <c r="C109" s="57" t="n">
        <v>5</v>
      </c>
      <c r="D109" s="57" t="n">
        <v>0</v>
      </c>
      <c r="E109" s="58" t="n">
        <v>0</v>
      </c>
      <c r="F109" s="58" t="n">
        <v>0</v>
      </c>
      <c r="G109" s="59" t="n">
        <v>5</v>
      </c>
      <c r="H109" s="60" t="n">
        <v>175</v>
      </c>
      <c r="I109" s="64" t="n">
        <v>7</v>
      </c>
      <c r="J109" s="64" t="n">
        <v>0</v>
      </c>
      <c r="K109" s="64" t="n">
        <v>0</v>
      </c>
      <c r="L109" s="64" t="n">
        <v>0</v>
      </c>
      <c r="M109" s="64" t="n">
        <v>7</v>
      </c>
      <c r="N109" s="62" t="n">
        <f aca="false">+I109-C109</f>
        <v>2</v>
      </c>
      <c r="O109" s="62" t="n">
        <f aca="false">+J109-D109</f>
        <v>0</v>
      </c>
      <c r="P109" s="62" t="n">
        <f aca="false">+K109-E109</f>
        <v>0</v>
      </c>
      <c r="Q109" s="62" t="n">
        <f aca="false">+L109-F109</f>
        <v>0</v>
      </c>
      <c r="R109" s="62" t="n">
        <f aca="false">+M109-G109</f>
        <v>2</v>
      </c>
    </row>
    <row r="110" customFormat="false" ht="12.8" hidden="false" customHeight="false" outlineLevel="0" collapsed="false">
      <c r="A110" s="55" t="s">
        <v>275</v>
      </c>
      <c r="B110" s="65" t="s">
        <v>276</v>
      </c>
      <c r="C110" s="57" t="n">
        <v>5</v>
      </c>
      <c r="D110" s="57" t="n">
        <v>0</v>
      </c>
      <c r="E110" s="58" t="n">
        <v>5</v>
      </c>
      <c r="F110" s="58" t="n">
        <v>0</v>
      </c>
      <c r="G110" s="59" t="n">
        <v>10</v>
      </c>
      <c r="H110" s="60" t="n">
        <v>10</v>
      </c>
      <c r="I110" s="64"/>
      <c r="J110" s="64"/>
      <c r="K110" s="64"/>
      <c r="L110" s="64"/>
      <c r="M110" s="64"/>
      <c r="N110" s="62" t="n">
        <f aca="false">+I110-C110</f>
        <v>-5</v>
      </c>
      <c r="O110" s="62" t="n">
        <f aca="false">+J110-D110</f>
        <v>0</v>
      </c>
      <c r="P110" s="62" t="n">
        <f aca="false">+K110-E110</f>
        <v>-5</v>
      </c>
      <c r="Q110" s="62" t="n">
        <f aca="false">+L110-F110</f>
        <v>0</v>
      </c>
      <c r="R110" s="62" t="n">
        <f aca="false">+M110-G110</f>
        <v>-10</v>
      </c>
    </row>
    <row r="111" customFormat="false" ht="12.8" hidden="false" customHeight="false" outlineLevel="0" collapsed="false">
      <c r="A111" s="55" t="s">
        <v>277</v>
      </c>
      <c r="B111" s="65" t="s">
        <v>278</v>
      </c>
      <c r="C111" s="57" t="n">
        <v>10</v>
      </c>
      <c r="D111" s="57" t="n">
        <v>0</v>
      </c>
      <c r="E111" s="58" t="n">
        <v>0</v>
      </c>
      <c r="F111" s="58" t="n">
        <v>0</v>
      </c>
      <c r="G111" s="59" t="n">
        <v>10</v>
      </c>
      <c r="H111" s="60" t="n">
        <v>10</v>
      </c>
      <c r="I111" s="64"/>
      <c r="J111" s="64"/>
      <c r="K111" s="64"/>
      <c r="L111" s="64"/>
      <c r="M111" s="64"/>
      <c r="N111" s="62" t="n">
        <f aca="false">+I111-C111</f>
        <v>-10</v>
      </c>
      <c r="O111" s="62" t="n">
        <f aca="false">+J111-D111</f>
        <v>0</v>
      </c>
      <c r="P111" s="62" t="n">
        <f aca="false">+K111-E111</f>
        <v>0</v>
      </c>
      <c r="Q111" s="62" t="n">
        <f aca="false">+L111-F111</f>
        <v>0</v>
      </c>
      <c r="R111" s="62" t="n">
        <f aca="false">+M111-G111</f>
        <v>-10</v>
      </c>
    </row>
  </sheetData>
  <mergeCells count="3">
    <mergeCell ref="C1:G1"/>
    <mergeCell ref="I1:M1"/>
    <mergeCell ref="N1:R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"/>
  <sheetViews>
    <sheetView showFormulas="false" showGridLines="true" showRowColHeaders="true" showZeros="true" rightToLeft="false" tabSelected="false" showOutlineSymbols="true" defaultGridColor="true" view="normal" topLeftCell="A1" colorId="64" zoomScale="167" zoomScaleNormal="167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6.36"/>
    <col collapsed="false" customWidth="true" hidden="true" outlineLevel="0" max="2" min="2" style="16" width="15.23"/>
    <col collapsed="false" customWidth="true" hidden="true" outlineLevel="0" max="3" min="3" style="16" width="20.34"/>
    <col collapsed="false" customWidth="true" hidden="false" outlineLevel="0" max="4" min="4" style="0" width="17.09"/>
    <col collapsed="false" customWidth="true" hidden="false" outlineLevel="0" max="6" min="5" style="0" width="16.2"/>
    <col collapsed="false" customWidth="true" hidden="false" outlineLevel="0" max="7" min="7" style="0" width="20.94"/>
  </cols>
  <sheetData>
    <row r="1" customFormat="false" ht="12.8" hidden="false" customHeight="false" outlineLevel="0" collapsed="false">
      <c r="A1" s="66" t="s">
        <v>279</v>
      </c>
      <c r="B1" s="67" t="s">
        <v>280</v>
      </c>
      <c r="C1" s="67" t="s">
        <v>281</v>
      </c>
      <c r="D1" s="66" t="s">
        <v>282</v>
      </c>
      <c r="E1" s="66" t="s">
        <v>283</v>
      </c>
      <c r="F1" s="66" t="s">
        <v>284</v>
      </c>
      <c r="G1" s="66" t="s">
        <v>285</v>
      </c>
    </row>
    <row r="2" customFormat="false" ht="12.8" hidden="false" customHeight="false" outlineLevel="0" collapsed="false">
      <c r="A2" s="68" t="n">
        <v>2016</v>
      </c>
      <c r="B2" s="69" t="n">
        <v>18000</v>
      </c>
      <c r="C2" s="69" t="n">
        <v>4500</v>
      </c>
      <c r="D2" s="69" t="n">
        <v>22500</v>
      </c>
      <c r="E2" s="69" t="n">
        <v>5000</v>
      </c>
      <c r="F2" s="69" t="n">
        <v>1293</v>
      </c>
      <c r="G2" s="69" t="n">
        <f aca="false">+D2-E2-F2</f>
        <v>16207</v>
      </c>
    </row>
    <row r="3" customFormat="false" ht="12.8" hidden="false" customHeight="false" outlineLevel="0" collapsed="false">
      <c r="A3" s="68" t="n">
        <v>2017</v>
      </c>
      <c r="B3" s="69" t="n">
        <v>36000</v>
      </c>
      <c r="C3" s="69" t="n">
        <v>5500</v>
      </c>
      <c r="D3" s="69" t="n">
        <v>41500</v>
      </c>
      <c r="E3" s="69" t="n">
        <v>21220</v>
      </c>
      <c r="F3" s="69" t="n">
        <v>2633</v>
      </c>
      <c r="G3" s="69" t="n">
        <f aca="false">G2+D3-E3-F3</f>
        <v>33854</v>
      </c>
    </row>
    <row r="4" customFormat="false" ht="12.8" hidden="false" customHeight="false" outlineLevel="0" collapsed="false">
      <c r="A4" s="68" t="n">
        <v>2018</v>
      </c>
      <c r="B4" s="69" t="n">
        <v>40260</v>
      </c>
      <c r="C4" s="69" t="n">
        <v>5550</v>
      </c>
      <c r="D4" s="69" t="n">
        <v>45810</v>
      </c>
      <c r="E4" s="69" t="n">
        <v>27401</v>
      </c>
      <c r="F4" s="69" t="n">
        <v>3533</v>
      </c>
      <c r="G4" s="69" t="n">
        <f aca="false">G3+D4-E4-F4</f>
        <v>48730</v>
      </c>
    </row>
    <row r="5" customFormat="false" ht="12.8" hidden="false" customHeight="false" outlineLevel="0" collapsed="false">
      <c r="A5" s="68" t="n">
        <v>2019</v>
      </c>
      <c r="B5" s="69" t="n">
        <v>40703</v>
      </c>
      <c r="C5" s="69" t="n">
        <v>6830</v>
      </c>
      <c r="D5" s="69" t="n">
        <v>47533</v>
      </c>
      <c r="E5" s="69" t="n">
        <f aca="false">+26539-5000-1300+9360</f>
        <v>29599</v>
      </c>
      <c r="F5" s="69" t="n">
        <v>5670</v>
      </c>
      <c r="G5" s="69" t="n">
        <f aca="false">G4+D5-E5-F5</f>
        <v>60994</v>
      </c>
    </row>
    <row r="6" customFormat="false" ht="12.8" hidden="false" customHeight="false" outlineLevel="0" collapsed="false">
      <c r="A6" s="68" t="n">
        <v>2020</v>
      </c>
      <c r="B6" s="69" t="n">
        <f aca="false">+0.87*D6</f>
        <v>21723.9</v>
      </c>
      <c r="C6" s="69" t="n">
        <v>3889</v>
      </c>
      <c r="D6" s="69" t="n">
        <v>24970</v>
      </c>
      <c r="E6" s="69" t="n">
        <v>27981</v>
      </c>
      <c r="F6" s="69" t="n">
        <v>3664</v>
      </c>
      <c r="G6" s="69" t="n">
        <f aca="false">G5+D6-E6-F6</f>
        <v>54319</v>
      </c>
    </row>
    <row r="7" customFormat="false" ht="12.8" hidden="false" customHeight="false" outlineLevel="0" collapsed="false">
      <c r="A7" s="70"/>
      <c r="B7" s="71" t="n">
        <f aca="false">SUM(B2:B6)</f>
        <v>156686.9</v>
      </c>
      <c r="C7" s="71" t="n">
        <f aca="false">SUM(C2:C6)</f>
        <v>26269</v>
      </c>
      <c r="D7" s="72" t="n">
        <f aca="false">SUM(D2:D6)</f>
        <v>182313</v>
      </c>
      <c r="E7" s="72" t="n">
        <f aca="false">SUM(E2:E6)</f>
        <v>111201</v>
      </c>
      <c r="F7" s="72" t="n">
        <f aca="false">SUM(F2:F6)</f>
        <v>16793</v>
      </c>
      <c r="G7" s="72" t="n">
        <f aca="false">+D7-E7-F7</f>
        <v>54319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4"/>
  <sheetViews>
    <sheetView showFormulas="false" showGridLines="true" showRowColHeaders="true" showZeros="true" rightToLeft="false" tabSelected="false" showOutlineSymbols="true" defaultGridColor="true" view="normal" topLeftCell="A1" colorId="64" zoomScale="167" zoomScaleNormal="167" zoomScalePageLayoutView="100" workbookViewId="0">
      <selection pane="topLeft" activeCell="E8" activeCellId="0" sqref="E8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8.47"/>
    <col collapsed="false" customWidth="true" hidden="false" outlineLevel="0" max="2" min="2" style="0" width="6.4"/>
    <col collapsed="false" customWidth="true" hidden="false" outlineLevel="0" max="3" min="3" style="0" width="4.65"/>
    <col collapsed="false" customWidth="true" hidden="false" outlineLevel="0" max="4" min="4" style="0" width="5.38"/>
    <col collapsed="false" customWidth="true" hidden="false" outlineLevel="0" max="7" min="5" style="0" width="5.45"/>
    <col collapsed="false" customWidth="true" hidden="false" outlineLevel="0" max="8" min="8" style="0" width="4.65"/>
    <col collapsed="false" customWidth="true" hidden="false" outlineLevel="0" max="9" min="9" style="0" width="5.38"/>
    <col collapsed="false" customWidth="true" hidden="false" outlineLevel="0" max="15" min="10" style="0" width="5.45"/>
    <col collapsed="false" customWidth="true" hidden="false" outlineLevel="0" max="16" min="16" style="0" width="5.38"/>
  </cols>
  <sheetData>
    <row r="1" s="34" customFormat="true" ht="12.8" hidden="false" customHeight="false" outlineLevel="0" collapsed="false">
      <c r="A1" s="73" t="s">
        <v>286</v>
      </c>
      <c r="B1" s="74" t="n">
        <v>2006</v>
      </c>
      <c r="C1" s="74" t="n">
        <v>2007</v>
      </c>
      <c r="D1" s="74" t="n">
        <v>2008</v>
      </c>
      <c r="E1" s="74" t="n">
        <v>2009</v>
      </c>
      <c r="F1" s="74" t="n">
        <v>2010</v>
      </c>
      <c r="G1" s="74" t="n">
        <v>2011</v>
      </c>
      <c r="H1" s="74" t="n">
        <v>2012</v>
      </c>
      <c r="I1" s="74" t="n">
        <v>2013</v>
      </c>
      <c r="J1" s="74" t="n">
        <v>2014</v>
      </c>
      <c r="K1" s="74" t="n">
        <v>2015</v>
      </c>
      <c r="L1" s="74" t="n">
        <v>2016</v>
      </c>
      <c r="M1" s="74" t="n">
        <v>2017</v>
      </c>
      <c r="N1" s="74" t="n">
        <v>2018</v>
      </c>
      <c r="O1" s="74" t="n">
        <v>2019</v>
      </c>
      <c r="P1" s="73" t="n">
        <v>2020</v>
      </c>
    </row>
    <row r="2" s="34" customFormat="true" ht="12.8" hidden="true" customHeight="false" outlineLevel="0" collapsed="false">
      <c r="A2" s="68" t="s">
        <v>287</v>
      </c>
      <c r="B2" s="75" t="n">
        <v>1687</v>
      </c>
      <c r="C2" s="75" t="n">
        <v>1205</v>
      </c>
      <c r="D2" s="75" t="n">
        <v>1658</v>
      </c>
      <c r="E2" s="75" t="n">
        <v>1379</v>
      </c>
      <c r="F2" s="75" t="n">
        <v>1515</v>
      </c>
      <c r="G2" s="75" t="n">
        <v>1316</v>
      </c>
      <c r="H2" s="75" t="n">
        <v>1285</v>
      </c>
      <c r="I2" s="75" t="n">
        <v>1710</v>
      </c>
      <c r="J2" s="75" t="n">
        <v>1828</v>
      </c>
      <c r="K2" s="75" t="n">
        <v>1809</v>
      </c>
      <c r="L2" s="75" t="n">
        <v>1469</v>
      </c>
      <c r="M2" s="75" t="n">
        <v>1319</v>
      </c>
      <c r="N2" s="75" t="n">
        <v>1371</v>
      </c>
      <c r="O2" s="76" t="n">
        <v>1451.79491880566</v>
      </c>
      <c r="P2" s="77"/>
    </row>
    <row r="3" s="34" customFormat="true" ht="12.8" hidden="true" customHeight="false" outlineLevel="0" collapsed="false">
      <c r="A3" s="68" t="s">
        <v>288</v>
      </c>
      <c r="B3" s="75" t="n">
        <v>996</v>
      </c>
      <c r="C3" s="75" t="n">
        <v>2026</v>
      </c>
      <c r="D3" s="75" t="n">
        <v>2708</v>
      </c>
      <c r="E3" s="75" t="n">
        <v>2543</v>
      </c>
      <c r="F3" s="75" t="n">
        <v>2952</v>
      </c>
      <c r="G3" s="75" t="n">
        <v>2133</v>
      </c>
      <c r="H3" s="75" t="n">
        <v>1882</v>
      </c>
      <c r="I3" s="75" t="n">
        <v>2397</v>
      </c>
      <c r="J3" s="75" t="n">
        <v>2482</v>
      </c>
      <c r="K3" s="75" t="n">
        <v>2341</v>
      </c>
      <c r="L3" s="75" t="n">
        <v>2313</v>
      </c>
      <c r="M3" s="75" t="n">
        <v>2461</v>
      </c>
      <c r="N3" s="75" t="n">
        <v>2447</v>
      </c>
      <c r="O3" s="76" t="n">
        <v>2591.20508119434</v>
      </c>
      <c r="P3" s="77"/>
    </row>
    <row r="4" s="34" customFormat="true" ht="12.8" hidden="false" customHeight="false" outlineLevel="0" collapsed="false">
      <c r="A4" s="78" t="s">
        <v>289</v>
      </c>
      <c r="B4" s="79" t="n">
        <v>2683</v>
      </c>
      <c r="C4" s="79" t="n">
        <v>3231</v>
      </c>
      <c r="D4" s="79" t="n">
        <v>4366</v>
      </c>
      <c r="E4" s="79" t="n">
        <v>3922</v>
      </c>
      <c r="F4" s="79" t="n">
        <v>4467</v>
      </c>
      <c r="G4" s="79" t="n">
        <v>3449</v>
      </c>
      <c r="H4" s="79" t="n">
        <v>3167</v>
      </c>
      <c r="I4" s="79" t="n">
        <v>4107</v>
      </c>
      <c r="J4" s="80" t="n">
        <f aca="false">SUM(J2:J3)</f>
        <v>4310</v>
      </c>
      <c r="K4" s="80" t="n">
        <f aca="false">SUM(K2:K3)</f>
        <v>4150</v>
      </c>
      <c r="L4" s="80" t="n">
        <f aca="false">SUM(L2:L3)</f>
        <v>3782</v>
      </c>
      <c r="M4" s="80" t="n">
        <f aca="false">SUM(M2:M3)</f>
        <v>3780</v>
      </c>
      <c r="N4" s="80" t="n">
        <f aca="false">SUM(N2:N3)</f>
        <v>3818</v>
      </c>
      <c r="O4" s="79" t="n">
        <v>5042</v>
      </c>
      <c r="P4" s="81" t="n">
        <v>4373</v>
      </c>
    </row>
    <row r="5" s="34" customFormat="true" ht="12.8" hidden="false" customHeight="false" outlineLevel="0" collapsed="false">
      <c r="A5" s="78" t="s">
        <v>290</v>
      </c>
      <c r="B5" s="79" t="n">
        <v>7354</v>
      </c>
      <c r="C5" s="79" t="n">
        <v>8781</v>
      </c>
      <c r="D5" s="79" t="n">
        <v>11441</v>
      </c>
      <c r="E5" s="79" t="n">
        <v>10373</v>
      </c>
      <c r="F5" s="79" t="n">
        <v>10340</v>
      </c>
      <c r="G5" s="79" t="n">
        <v>10702</v>
      </c>
      <c r="H5" s="79" t="n">
        <v>9976</v>
      </c>
      <c r="I5" s="79" t="n">
        <v>11371</v>
      </c>
      <c r="J5" s="79" t="n">
        <v>14512</v>
      </c>
      <c r="K5" s="79" t="n">
        <v>19450</v>
      </c>
      <c r="L5" s="79" t="n">
        <v>26428</v>
      </c>
      <c r="M5" s="79" t="n">
        <v>31734</v>
      </c>
      <c r="N5" s="79" t="n">
        <v>33330</v>
      </c>
      <c r="O5" s="79" t="n">
        <v>36512</v>
      </c>
      <c r="P5" s="81" t="n">
        <v>24118</v>
      </c>
    </row>
    <row r="6" s="84" customFormat="true" ht="12.8" hidden="false" customHeight="false" outlineLevel="0" collapsed="false">
      <c r="A6" s="82" t="s">
        <v>291</v>
      </c>
      <c r="B6" s="83" t="n">
        <f aca="false">B4/B5</f>
        <v>0.364835463693228</v>
      </c>
      <c r="C6" s="83" t="n">
        <f aca="false">C4/C5</f>
        <v>0.367953536043731</v>
      </c>
      <c r="D6" s="83" t="n">
        <f aca="false">D4/D5</f>
        <v>0.38160999912595</v>
      </c>
      <c r="E6" s="83" t="n">
        <f aca="false">E4/E5</f>
        <v>0.378096982550853</v>
      </c>
      <c r="F6" s="83" t="n">
        <f aca="false">F4/F5</f>
        <v>0.432011605415861</v>
      </c>
      <c r="G6" s="83" t="n">
        <f aca="false">G4/G5</f>
        <v>0.322276210054195</v>
      </c>
      <c r="H6" s="83" t="n">
        <f aca="false">H4/H5</f>
        <v>0.317461908580593</v>
      </c>
      <c r="I6" s="83" t="n">
        <f aca="false">I4/I5</f>
        <v>0.361181954093747</v>
      </c>
      <c r="J6" s="83" t="n">
        <f aca="false">J4/J5</f>
        <v>0.29699558985667</v>
      </c>
      <c r="K6" s="83" t="n">
        <f aca="false">K4/K5</f>
        <v>0.213367609254499</v>
      </c>
      <c r="L6" s="83" t="n">
        <f aca="false">L4/L5</f>
        <v>0.143105796882095</v>
      </c>
      <c r="M6" s="83" t="n">
        <f aca="false">M4/M5</f>
        <v>0.119115144639819</v>
      </c>
      <c r="N6" s="83" t="n">
        <f aca="false">N4/N5</f>
        <v>0.114551455145515</v>
      </c>
      <c r="O6" s="83" t="n">
        <f aca="false">O4/O5</f>
        <v>0.138091586327783</v>
      </c>
      <c r="P6" s="83" t="n">
        <f aca="false">P4/P5</f>
        <v>0.181316858777676</v>
      </c>
    </row>
    <row r="7" s="87" customFormat="true" ht="12.8" hidden="false" customHeight="false" outlineLevel="0" collapsed="false">
      <c r="A7" s="85" t="s">
        <v>292</v>
      </c>
      <c r="B7" s="86" t="n">
        <f aca="false">B4/251</f>
        <v>10.6892430278884</v>
      </c>
      <c r="C7" s="86" t="n">
        <f aca="false">C4/251</f>
        <v>12.8725099601594</v>
      </c>
      <c r="D7" s="86" t="n">
        <f aca="false">D4/251</f>
        <v>17.394422310757</v>
      </c>
      <c r="E7" s="86" t="n">
        <f aca="false">E4/251</f>
        <v>15.6254980079681</v>
      </c>
      <c r="F7" s="86" t="n">
        <f aca="false">F4/251</f>
        <v>17.796812749004</v>
      </c>
      <c r="G7" s="86" t="n">
        <f aca="false">G4/251</f>
        <v>13.7410358565737</v>
      </c>
      <c r="H7" s="86" t="n">
        <f aca="false">H4/251</f>
        <v>12.6175298804781</v>
      </c>
      <c r="I7" s="86" t="n">
        <f aca="false">I4/251</f>
        <v>16.3625498007968</v>
      </c>
      <c r="J7" s="86" t="n">
        <f aca="false">J4/251</f>
        <v>17.1713147410359</v>
      </c>
      <c r="K7" s="86" t="n">
        <f aca="false">K4/251</f>
        <v>16.5338645418327</v>
      </c>
      <c r="L7" s="86" t="n">
        <f aca="false">L4/251</f>
        <v>15.0677290836653</v>
      </c>
      <c r="M7" s="86" t="n">
        <f aca="false">M4/251</f>
        <v>15.0597609561753</v>
      </c>
      <c r="N7" s="86" t="n">
        <f aca="false">N4/251</f>
        <v>15.2111553784861</v>
      </c>
      <c r="O7" s="86" t="n">
        <f aca="false">O4/251</f>
        <v>20.0876494023904</v>
      </c>
      <c r="P7" s="86" t="n">
        <f aca="false">P4/251</f>
        <v>17.4223107569721</v>
      </c>
    </row>
    <row r="8" customFormat="false" ht="12.8" hidden="false" customHeight="false" outlineLevel="0" collapsed="false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customFormat="false" ht="12.8" hidden="false" customHeight="false" outlineLevel="0" collapsed="false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customFormat="false" ht="12.8" hidden="false" customHeight="false" outlineLevel="0" collapsed="false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customFormat="false" ht="12.8" hidden="false" customHeight="false" outlineLevel="0" collapsed="false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customFormat="false" ht="12.8" hidden="false" customHeight="false" outlineLevel="0" collapsed="false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customFormat="false" ht="12.8" hidden="false" customHeight="false" outlineLevel="0" collapsed="false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customFormat="false" ht="12.8" hidden="false" customHeight="false" outlineLevel="0" collapsed="false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customFormat="false" ht="12.8" hidden="false" customHeight="false" outlineLevel="0" collapsed="false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customFormat="false" ht="12.8" hidden="false" customHeight="false" outlineLevel="0" collapsed="false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customFormat="false" ht="12.8" hidden="false" customHeight="false" outlineLevel="0" collapsed="false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customFormat="false" ht="12.8" hidden="false" customHeight="false" outlineLevel="0" collapsed="false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customFormat="false" ht="12.8" hidden="false" customHeight="false" outlineLevel="0" collapsed="false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customFormat="false" ht="12.8" hidden="false" customHeight="false" outlineLevel="0" collapsed="false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customFormat="false" ht="12.8" hidden="false" customHeight="false" outlineLevel="0" collapsed="false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customFormat="false" ht="12.8" hidden="false" customHeight="false" outlineLevel="0" collapsed="false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customFormat="false" ht="12.8" hidden="false" customHeight="false" outlineLevel="0" collapsed="false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customFormat="false" ht="12.8" hidden="false" customHeight="false" outlineLevel="0" collapsed="false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4"/>
  <sheetViews>
    <sheetView showFormulas="false" showGridLines="true" showRowColHeaders="true" showZeros="true" rightToLeft="false" tabSelected="false" showOutlineSymbols="true" defaultGridColor="true" view="normal" topLeftCell="A1" colorId="64" zoomScale="142" zoomScaleNormal="142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false" hidden="false" outlineLevel="0" max="2" min="1" style="34" width="11.52"/>
    <col collapsed="false" customWidth="false" hidden="false" outlineLevel="0" max="4" min="3" style="87" width="11.52"/>
    <col collapsed="false" customWidth="false" hidden="false" outlineLevel="0" max="5" min="5" style="88" width="11.52"/>
  </cols>
  <sheetData>
    <row r="1" customFormat="false" ht="12.8" hidden="false" customHeight="false" outlineLevel="0" collapsed="false">
      <c r="A1" s="34" t="s">
        <v>35</v>
      </c>
      <c r="B1" s="89" t="s">
        <v>293</v>
      </c>
      <c r="C1" s="90" t="n">
        <v>2019</v>
      </c>
      <c r="D1" s="90" t="n">
        <v>2020</v>
      </c>
      <c r="E1" s="88" t="s">
        <v>2</v>
      </c>
    </row>
    <row r="2" customFormat="false" ht="12.8" hidden="false" customHeight="false" outlineLevel="0" collapsed="false">
      <c r="A2" s="34" t="s">
        <v>38</v>
      </c>
      <c r="B2" s="89" t="s">
        <v>78</v>
      </c>
      <c r="C2" s="87" t="n">
        <v>3197</v>
      </c>
      <c r="D2" s="87" t="n">
        <v>2701</v>
      </c>
      <c r="E2" s="88" t="n">
        <f aca="false">+D2/C2-1</f>
        <v>-0.155145448858305</v>
      </c>
    </row>
    <row r="3" customFormat="false" ht="12.8" hidden="false" customHeight="false" outlineLevel="0" collapsed="false">
      <c r="A3" s="34" t="s">
        <v>40</v>
      </c>
      <c r="B3" s="89" t="s">
        <v>87</v>
      </c>
      <c r="C3" s="87" t="n">
        <v>5280</v>
      </c>
      <c r="D3" s="87" t="n">
        <v>2261</v>
      </c>
      <c r="E3" s="88" t="n">
        <f aca="false">+D3/C3-1</f>
        <v>-0.571780303030303</v>
      </c>
    </row>
    <row r="4" customFormat="false" ht="12.8" hidden="false" customHeight="false" outlineLevel="0" collapsed="false">
      <c r="A4" s="34" t="s">
        <v>116</v>
      </c>
      <c r="B4" s="34" t="s">
        <v>117</v>
      </c>
      <c r="C4" s="87" t="n">
        <v>1213</v>
      </c>
      <c r="D4" s="87" t="n">
        <v>1075</v>
      </c>
      <c r="E4" s="88" t="n">
        <f aca="false">+D4/C4-1</f>
        <v>-0.113767518549052</v>
      </c>
    </row>
    <row r="5" customFormat="false" ht="12.8" hidden="false" customHeight="false" outlineLevel="0" collapsed="false">
      <c r="A5" s="34" t="s">
        <v>104</v>
      </c>
      <c r="B5" s="34" t="s">
        <v>105</v>
      </c>
      <c r="C5" s="87" t="n">
        <v>426</v>
      </c>
      <c r="D5" s="87" t="n">
        <v>677</v>
      </c>
      <c r="E5" s="88" t="n">
        <f aca="false">+D5/C5-1</f>
        <v>0.589201877934272</v>
      </c>
    </row>
    <row r="6" customFormat="false" ht="12.8" hidden="false" customHeight="false" outlineLevel="0" collapsed="false">
      <c r="A6" s="34" t="s">
        <v>150</v>
      </c>
      <c r="B6" s="34" t="s">
        <v>151</v>
      </c>
      <c r="C6" s="87" t="n">
        <v>164</v>
      </c>
      <c r="D6" s="87" t="n">
        <v>250</v>
      </c>
      <c r="E6" s="88" t="n">
        <f aca="false">+D6/C6-1</f>
        <v>0.524390243902439</v>
      </c>
    </row>
    <row r="7" customFormat="false" ht="12.8" hidden="false" customHeight="false" outlineLevel="0" collapsed="false">
      <c r="A7" s="34" t="s">
        <v>126</v>
      </c>
      <c r="B7" s="34" t="s">
        <v>127</v>
      </c>
      <c r="C7" s="87" t="n">
        <v>198</v>
      </c>
      <c r="D7" s="87" t="n">
        <v>196</v>
      </c>
      <c r="E7" s="88" t="n">
        <f aca="false">+D7/C7-1</f>
        <v>-0.0101010101010101</v>
      </c>
    </row>
    <row r="8" customFormat="false" ht="12.8" hidden="false" customHeight="false" outlineLevel="0" collapsed="false">
      <c r="A8" s="34" t="s">
        <v>42</v>
      </c>
      <c r="B8" s="89" t="s">
        <v>80</v>
      </c>
      <c r="C8" s="87" t="n">
        <v>3227</v>
      </c>
      <c r="D8" s="87" t="n">
        <v>3874</v>
      </c>
      <c r="E8" s="88" t="n">
        <f aca="false">+D8/C8-1</f>
        <v>0.200495816547877</v>
      </c>
    </row>
    <row r="9" customFormat="false" ht="12.8" hidden="false" customHeight="false" outlineLevel="0" collapsed="false">
      <c r="A9" s="34" t="s">
        <v>162</v>
      </c>
      <c r="B9" s="34" t="s">
        <v>163</v>
      </c>
      <c r="C9" s="87" t="n">
        <v>62</v>
      </c>
      <c r="D9" s="87" t="n">
        <v>180</v>
      </c>
      <c r="E9" s="88" t="n">
        <f aca="false">+D9/C9-1</f>
        <v>1.90322580645161</v>
      </c>
    </row>
    <row r="10" customFormat="false" ht="12.8" hidden="false" customHeight="false" outlineLevel="0" collapsed="false">
      <c r="A10" s="34" t="s">
        <v>44</v>
      </c>
      <c r="B10" s="89" t="s">
        <v>294</v>
      </c>
      <c r="C10" s="87" t="n">
        <v>2138</v>
      </c>
      <c r="D10" s="87" t="n">
        <v>1721</v>
      </c>
      <c r="E10" s="88" t="n">
        <f aca="false">+D10/C10-1</f>
        <v>-0.195042095416277</v>
      </c>
    </row>
    <row r="11" customFormat="false" ht="12.8" hidden="false" customHeight="false" outlineLevel="0" collapsed="false">
      <c r="A11" s="34" t="s">
        <v>142</v>
      </c>
      <c r="B11" s="89" t="s">
        <v>143</v>
      </c>
      <c r="C11" s="87" t="n">
        <v>171</v>
      </c>
      <c r="D11" s="87" t="n">
        <v>186</v>
      </c>
      <c r="E11" s="88" t="n">
        <f aca="false">+D11/C11-1</f>
        <v>0.0877192982456141</v>
      </c>
    </row>
    <row r="12" customFormat="false" ht="12.8" hidden="false" customHeight="false" outlineLevel="0" collapsed="false">
      <c r="A12" s="34" t="s">
        <v>128</v>
      </c>
      <c r="B12" s="34" t="s">
        <v>129</v>
      </c>
      <c r="C12" s="87" t="n">
        <v>531</v>
      </c>
      <c r="D12" s="87" t="n">
        <v>491</v>
      </c>
      <c r="E12" s="88" t="n">
        <f aca="false">+D12/C12-1</f>
        <v>-0.0753295668549906</v>
      </c>
    </row>
    <row r="13" customFormat="false" ht="12.8" hidden="false" customHeight="false" outlineLevel="0" collapsed="false">
      <c r="A13" s="34" t="s">
        <v>46</v>
      </c>
      <c r="B13" s="89" t="s">
        <v>81</v>
      </c>
      <c r="C13" s="87" t="n">
        <v>2556</v>
      </c>
      <c r="D13" s="87" t="n">
        <v>2569</v>
      </c>
      <c r="E13" s="88" t="n">
        <f aca="false">+D13/C13-1</f>
        <v>0.00508607198748035</v>
      </c>
    </row>
    <row r="14" customFormat="false" ht="12.8" hidden="false" customHeight="false" outlineLevel="0" collapsed="false">
      <c r="A14" s="34" t="s">
        <v>120</v>
      </c>
      <c r="B14" s="91" t="s">
        <v>121</v>
      </c>
      <c r="C14" s="87" t="n">
        <v>335</v>
      </c>
      <c r="D14" s="87" t="n">
        <v>451</v>
      </c>
      <c r="E14" s="88" t="n">
        <f aca="false">+D14/C14-1</f>
        <v>0.346268656716418</v>
      </c>
    </row>
    <row r="15" customFormat="false" ht="12.8" hidden="false" customHeight="false" outlineLevel="0" collapsed="false">
      <c r="A15" s="34" t="s">
        <v>118</v>
      </c>
      <c r="B15" s="34" t="s">
        <v>119</v>
      </c>
      <c r="C15" s="87" t="n">
        <v>1571</v>
      </c>
      <c r="D15" s="87" t="n">
        <v>342</v>
      </c>
      <c r="E15" s="88" t="n">
        <f aca="false">+D15/C15-1</f>
        <v>-0.782304264799491</v>
      </c>
    </row>
    <row r="16" customFormat="false" ht="12.8" hidden="false" customHeight="false" outlineLevel="0" collapsed="false">
      <c r="A16" s="34" t="s">
        <v>134</v>
      </c>
      <c r="B16" s="34" t="s">
        <v>135</v>
      </c>
      <c r="C16" s="87" t="n">
        <v>86</v>
      </c>
      <c r="D16" s="87" t="n">
        <v>115</v>
      </c>
      <c r="E16" s="88" t="n">
        <f aca="false">+D16/C16-1</f>
        <v>0.337209302325581</v>
      </c>
    </row>
    <row r="17" customFormat="false" ht="12.8" hidden="false" customHeight="false" outlineLevel="0" collapsed="false">
      <c r="A17" s="34" t="s">
        <v>152</v>
      </c>
      <c r="B17" s="34" t="s">
        <v>153</v>
      </c>
      <c r="C17" s="87" t="n">
        <v>42</v>
      </c>
      <c r="D17" s="87" t="n">
        <v>110</v>
      </c>
      <c r="E17" s="88" t="n">
        <f aca="false">+D17/C17-1</f>
        <v>1.61904761904762</v>
      </c>
    </row>
    <row r="18" customFormat="false" ht="12.8" hidden="false" customHeight="false" outlineLevel="0" collapsed="false">
      <c r="A18" s="34" t="s">
        <v>96</v>
      </c>
      <c r="B18" s="34" t="s">
        <v>97</v>
      </c>
      <c r="C18" s="87" t="n">
        <v>1073</v>
      </c>
      <c r="D18" s="87" t="n">
        <v>751</v>
      </c>
      <c r="E18" s="88" t="n">
        <f aca="false">+D18/C18-1</f>
        <v>-0.300093196644921</v>
      </c>
    </row>
    <row r="19" customFormat="false" ht="12.8" hidden="false" customHeight="false" outlineLevel="0" collapsed="false">
      <c r="A19" s="34" t="s">
        <v>144</v>
      </c>
      <c r="B19" s="34" t="s">
        <v>295</v>
      </c>
      <c r="C19" s="87" t="n">
        <v>287</v>
      </c>
      <c r="D19" s="87" t="n">
        <v>150</v>
      </c>
      <c r="E19" s="88" t="n">
        <f aca="false">+D19/C19-1</f>
        <v>-0.477351916376307</v>
      </c>
    </row>
    <row r="20" customFormat="false" ht="12.8" hidden="false" customHeight="false" outlineLevel="0" collapsed="false">
      <c r="A20" s="34" t="s">
        <v>146</v>
      </c>
      <c r="B20" s="89" t="s">
        <v>296</v>
      </c>
      <c r="C20" s="87" t="n">
        <v>206</v>
      </c>
      <c r="D20" s="87" t="n">
        <v>111</v>
      </c>
      <c r="E20" s="88" t="n">
        <f aca="false">+D20/C20-1</f>
        <v>-0.461165048543689</v>
      </c>
    </row>
    <row r="21" customFormat="false" ht="12.8" hidden="false" customHeight="false" outlineLevel="0" collapsed="false">
      <c r="A21" s="34" t="s">
        <v>114</v>
      </c>
      <c r="B21" s="34" t="s">
        <v>297</v>
      </c>
      <c r="C21" s="87" t="n">
        <v>244</v>
      </c>
      <c r="D21" s="87" t="n">
        <v>206</v>
      </c>
      <c r="E21" s="88" t="n">
        <f aca="false">+D21/C21-1</f>
        <v>-0.155737704918033</v>
      </c>
    </row>
    <row r="22" customFormat="false" ht="12.8" hidden="false" customHeight="false" outlineLevel="0" collapsed="false">
      <c r="A22" s="34" t="s">
        <v>136</v>
      </c>
      <c r="B22" s="89" t="s">
        <v>298</v>
      </c>
      <c r="C22" s="87" t="n">
        <v>241</v>
      </c>
      <c r="D22" s="87" t="n">
        <v>210</v>
      </c>
      <c r="E22" s="88" t="n">
        <f aca="false">+D22/C22-1</f>
        <v>-0.128630705394191</v>
      </c>
    </row>
    <row r="23" customFormat="false" ht="12.8" hidden="false" customHeight="false" outlineLevel="0" collapsed="false">
      <c r="A23" s="34" t="s">
        <v>48</v>
      </c>
      <c r="B23" s="89" t="s">
        <v>90</v>
      </c>
      <c r="C23" s="87" t="n">
        <v>5245</v>
      </c>
      <c r="D23" s="87" t="n">
        <v>2050</v>
      </c>
      <c r="E23" s="88" t="n">
        <f aca="false">+D23/C23-1</f>
        <v>-0.609151572926597</v>
      </c>
    </row>
    <row r="24" customFormat="false" ht="12.8" hidden="false" customHeight="false" outlineLevel="0" collapsed="false">
      <c r="A24" s="34" t="s">
        <v>138</v>
      </c>
      <c r="B24" s="34" t="s">
        <v>139</v>
      </c>
      <c r="C24" s="87" t="n">
        <v>117</v>
      </c>
      <c r="D24" s="87" t="n">
        <v>120</v>
      </c>
      <c r="E24" s="88" t="n">
        <f aca="false">+D24/C24-1</f>
        <v>0.0256410256410255</v>
      </c>
    </row>
    <row r="25" customFormat="false" ht="12.8" hidden="false" customHeight="false" outlineLevel="0" collapsed="false">
      <c r="A25" s="34" t="s">
        <v>50</v>
      </c>
      <c r="B25" s="89" t="s">
        <v>79</v>
      </c>
      <c r="C25" s="87" t="n">
        <v>4720</v>
      </c>
      <c r="D25" s="87" t="n">
        <v>4181</v>
      </c>
      <c r="E25" s="88" t="n">
        <f aca="false">+D25/C25-1</f>
        <v>-0.114194915254237</v>
      </c>
    </row>
    <row r="26" customFormat="false" ht="12.8" hidden="false" customHeight="false" outlineLevel="0" collapsed="false">
      <c r="A26" s="34" t="s">
        <v>52</v>
      </c>
      <c r="B26" s="34" t="s">
        <v>84</v>
      </c>
      <c r="C26" s="87" t="n">
        <v>2434</v>
      </c>
      <c r="D26" s="87" t="n">
        <v>1950</v>
      </c>
      <c r="E26" s="88" t="n">
        <f aca="false">+D26/C26-1</f>
        <v>-0.198849630238291</v>
      </c>
    </row>
    <row r="27" customFormat="false" ht="12.8" hidden="false" customHeight="false" outlineLevel="0" collapsed="false">
      <c r="A27" s="34" t="s">
        <v>166</v>
      </c>
      <c r="B27" s="34" t="s">
        <v>167</v>
      </c>
      <c r="C27" s="87" t="n">
        <v>191</v>
      </c>
      <c r="D27" s="87" t="n">
        <v>162</v>
      </c>
      <c r="E27" s="88" t="n">
        <f aca="false">+D27/C27-1</f>
        <v>-0.151832460732984</v>
      </c>
    </row>
    <row r="28" customFormat="false" ht="12.8" hidden="false" customHeight="false" outlineLevel="0" collapsed="false">
      <c r="A28" s="34" t="s">
        <v>130</v>
      </c>
      <c r="B28" s="34" t="s">
        <v>131</v>
      </c>
      <c r="C28" s="87" t="n">
        <v>317</v>
      </c>
      <c r="D28" s="87" t="n">
        <v>292</v>
      </c>
      <c r="E28" s="88" t="n">
        <f aca="false">+D28/C28-1</f>
        <v>-0.0788643533123028</v>
      </c>
    </row>
    <row r="29" customFormat="false" ht="12.8" hidden="false" customHeight="false" outlineLevel="0" collapsed="false">
      <c r="A29" s="34" t="s">
        <v>154</v>
      </c>
      <c r="B29" s="91" t="s">
        <v>155</v>
      </c>
      <c r="C29" s="87" t="n">
        <v>341</v>
      </c>
      <c r="D29" s="87" t="n">
        <v>208</v>
      </c>
      <c r="E29" s="88" t="n">
        <f aca="false">+D29/C29-1</f>
        <v>-0.390029325513196</v>
      </c>
    </row>
    <row r="30" customFormat="false" ht="12.8" hidden="false" customHeight="false" outlineLevel="0" collapsed="false">
      <c r="A30" s="34" t="s">
        <v>98</v>
      </c>
      <c r="B30" s="89" t="s">
        <v>99</v>
      </c>
      <c r="C30" s="87" t="n">
        <v>205</v>
      </c>
      <c r="D30" s="87" t="n">
        <v>331</v>
      </c>
      <c r="E30" s="88" t="n">
        <f aca="false">+D30/C30-1</f>
        <v>0.614634146341464</v>
      </c>
    </row>
    <row r="31" customFormat="false" ht="12.8" hidden="false" customHeight="false" outlineLevel="0" collapsed="false">
      <c r="A31" s="34" t="s">
        <v>174</v>
      </c>
      <c r="B31" s="91" t="s">
        <v>175</v>
      </c>
      <c r="C31" s="87" t="n">
        <v>91</v>
      </c>
      <c r="D31" s="87" t="n">
        <v>136</v>
      </c>
      <c r="E31" s="88" t="n">
        <f aca="false">+D31/C31-1</f>
        <v>0.494505494505495</v>
      </c>
    </row>
    <row r="32" customFormat="false" ht="12.8" hidden="false" customHeight="false" outlineLevel="0" collapsed="false">
      <c r="A32" s="34" t="s">
        <v>102</v>
      </c>
      <c r="B32" s="34" t="s">
        <v>103</v>
      </c>
      <c r="C32" s="87" t="n">
        <v>1110</v>
      </c>
      <c r="D32" s="87" t="n">
        <v>1083</v>
      </c>
      <c r="E32" s="88" t="n">
        <f aca="false">+D32/C32-1</f>
        <v>-0.0243243243243243</v>
      </c>
    </row>
    <row r="33" customFormat="false" ht="12.8" hidden="false" customHeight="false" outlineLevel="0" collapsed="false">
      <c r="A33" s="34" t="s">
        <v>148</v>
      </c>
      <c r="B33" s="34" t="s">
        <v>149</v>
      </c>
      <c r="C33" s="87" t="n">
        <v>239</v>
      </c>
      <c r="D33" s="87" t="n">
        <v>139</v>
      </c>
      <c r="E33" s="88" t="n">
        <f aca="false">+D33/C33-1</f>
        <v>-0.418410041841004</v>
      </c>
    </row>
    <row r="34" customFormat="false" ht="12.8" hidden="false" customHeight="false" outlineLevel="0" collapsed="false">
      <c r="A34" s="34" t="s">
        <v>132</v>
      </c>
      <c r="B34" s="34" t="s">
        <v>133</v>
      </c>
      <c r="C34" s="87" t="n">
        <v>253</v>
      </c>
      <c r="D34" s="87" t="n">
        <v>243</v>
      </c>
      <c r="E34" s="88" t="n">
        <f aca="false">+D34/C34-1</f>
        <v>-0.0395256916996047</v>
      </c>
    </row>
    <row r="35" customFormat="false" ht="12.8" hidden="false" customHeight="false" outlineLevel="0" collapsed="false">
      <c r="A35" s="34" t="s">
        <v>100</v>
      </c>
      <c r="B35" s="34" t="s">
        <v>101</v>
      </c>
      <c r="C35" s="87" t="n">
        <v>126</v>
      </c>
      <c r="D35" s="87" t="n">
        <v>155</v>
      </c>
      <c r="E35" s="88" t="n">
        <f aca="false">+D35/C35-1</f>
        <v>0.23015873015873</v>
      </c>
    </row>
    <row r="36" customFormat="false" ht="12.8" hidden="false" customHeight="false" outlineLevel="0" collapsed="false">
      <c r="A36" s="34" t="s">
        <v>170</v>
      </c>
      <c r="B36" s="34" t="s">
        <v>299</v>
      </c>
      <c r="C36" s="87" t="n">
        <v>392</v>
      </c>
      <c r="D36" s="87" t="n">
        <v>178</v>
      </c>
      <c r="E36" s="88" t="n">
        <f aca="false">+D36/C36-1</f>
        <v>-0.545918367346939</v>
      </c>
    </row>
    <row r="37" customFormat="false" ht="12.8" hidden="false" customHeight="false" outlineLevel="0" collapsed="false">
      <c r="A37" s="34" t="s">
        <v>54</v>
      </c>
      <c r="B37" s="89" t="s">
        <v>89</v>
      </c>
      <c r="C37" s="87" t="n">
        <v>2415</v>
      </c>
      <c r="D37" s="87" t="n">
        <v>1724</v>
      </c>
      <c r="E37" s="88" t="n">
        <f aca="false">+D37/C37-1</f>
        <v>-0.286128364389234</v>
      </c>
    </row>
    <row r="38" customFormat="false" ht="12.8" hidden="false" customHeight="false" outlineLevel="0" collapsed="false">
      <c r="A38" s="34" t="s">
        <v>108</v>
      </c>
      <c r="B38" s="34" t="s">
        <v>109</v>
      </c>
      <c r="C38" s="87" t="n">
        <v>988</v>
      </c>
      <c r="D38" s="87" t="n">
        <v>831</v>
      </c>
      <c r="E38" s="88" t="n">
        <f aca="false">+D38/C38-1</f>
        <v>-0.158906882591093</v>
      </c>
    </row>
    <row r="39" customFormat="false" ht="12.8" hidden="false" customHeight="false" outlineLevel="0" collapsed="false">
      <c r="A39" s="34" t="s">
        <v>56</v>
      </c>
      <c r="B39" s="89" t="s">
        <v>82</v>
      </c>
      <c r="C39" s="87" t="n">
        <v>2276</v>
      </c>
      <c r="D39" s="87" t="n">
        <v>2190</v>
      </c>
      <c r="E39" s="88" t="n">
        <f aca="false">+D39/C39-1</f>
        <v>-0.0377855887521968</v>
      </c>
    </row>
    <row r="40" customFormat="false" ht="12.8" hidden="false" customHeight="false" outlineLevel="0" collapsed="false">
      <c r="A40" s="34" t="s">
        <v>58</v>
      </c>
      <c r="B40" s="34" t="s">
        <v>86</v>
      </c>
      <c r="C40" s="87" t="n">
        <v>1635</v>
      </c>
      <c r="D40" s="87" t="n">
        <v>1912</v>
      </c>
      <c r="E40" s="88" t="n">
        <f aca="false">+D40/C40-1</f>
        <v>0.169418960244648</v>
      </c>
    </row>
    <row r="41" customFormat="false" ht="12.8" hidden="false" customHeight="false" outlineLevel="0" collapsed="false">
      <c r="A41" s="34" t="s">
        <v>124</v>
      </c>
      <c r="B41" s="34" t="s">
        <v>125</v>
      </c>
      <c r="C41" s="87" t="n">
        <v>688</v>
      </c>
      <c r="D41" s="87" t="n">
        <v>383</v>
      </c>
      <c r="E41" s="88" t="n">
        <f aca="false">+D41/C41-1</f>
        <v>-0.443313953488372</v>
      </c>
    </row>
    <row r="42" customFormat="false" ht="12.8" hidden="false" customHeight="false" outlineLevel="0" collapsed="false">
      <c r="A42" s="34" t="s">
        <v>91</v>
      </c>
      <c r="B42" s="34" t="s">
        <v>92</v>
      </c>
      <c r="C42" s="87" t="n">
        <v>1248</v>
      </c>
      <c r="D42" s="87" t="n">
        <v>1077</v>
      </c>
      <c r="E42" s="88" t="n">
        <f aca="false">+D42/C42-1</f>
        <v>-0.137019230769231</v>
      </c>
    </row>
    <row r="43" customFormat="false" ht="12.8" hidden="false" customHeight="false" outlineLevel="0" collapsed="false">
      <c r="A43" s="34" t="s">
        <v>110</v>
      </c>
      <c r="B43" s="89" t="s">
        <v>111</v>
      </c>
      <c r="C43" s="87" t="n">
        <v>1484</v>
      </c>
      <c r="D43" s="87" t="n">
        <v>693</v>
      </c>
      <c r="E43" s="88" t="n">
        <f aca="false">+D43/C43-1</f>
        <v>-0.533018867924528</v>
      </c>
    </row>
    <row r="44" customFormat="false" ht="12.8" hidden="false" customHeight="false" outlineLevel="0" collapsed="false">
      <c r="A44" s="34" t="s">
        <v>164</v>
      </c>
      <c r="B44" s="34" t="s">
        <v>165</v>
      </c>
      <c r="C44" s="87" t="n">
        <v>126</v>
      </c>
      <c r="D44" s="87" t="n">
        <v>103</v>
      </c>
      <c r="E44" s="88" t="n">
        <f aca="false">+D44/C44-1</f>
        <v>-0.182539682539683</v>
      </c>
    </row>
    <row r="45" customFormat="false" ht="12.8" hidden="false" customHeight="false" outlineLevel="0" collapsed="false">
      <c r="A45" s="34" t="s">
        <v>106</v>
      </c>
      <c r="B45" s="34" t="s">
        <v>107</v>
      </c>
      <c r="C45" s="87" t="n">
        <v>1186</v>
      </c>
      <c r="D45" s="87" t="n">
        <v>1089</v>
      </c>
      <c r="E45" s="88" t="n">
        <f aca="false">+D45/C45-1</f>
        <v>-0.081787521079258</v>
      </c>
    </row>
    <row r="46" customFormat="false" ht="12.8" hidden="false" customHeight="false" outlineLevel="0" collapsed="false">
      <c r="A46" s="34" t="s">
        <v>64</v>
      </c>
      <c r="B46" s="89" t="s">
        <v>88</v>
      </c>
      <c r="C46" s="87" t="n">
        <v>1146</v>
      </c>
      <c r="D46" s="87" t="n">
        <v>982</v>
      </c>
      <c r="E46" s="88" t="n">
        <f aca="false">+D46/C46-1</f>
        <v>-0.143106457242583</v>
      </c>
    </row>
    <row r="47" customFormat="false" ht="12.8" hidden="false" customHeight="false" outlineLevel="0" collapsed="false">
      <c r="A47" s="34" t="s">
        <v>93</v>
      </c>
      <c r="B47" s="34" t="s">
        <v>94</v>
      </c>
      <c r="C47" s="87" t="n">
        <v>1293</v>
      </c>
      <c r="D47" s="87" t="n">
        <v>659</v>
      </c>
      <c r="E47" s="88" t="n">
        <f aca="false">+D47/C47-1</f>
        <v>-0.490332559938128</v>
      </c>
    </row>
    <row r="48" customFormat="false" ht="12.8" hidden="false" customHeight="false" outlineLevel="0" collapsed="false">
      <c r="A48" s="34" t="s">
        <v>122</v>
      </c>
      <c r="B48" s="34" t="s">
        <v>123</v>
      </c>
      <c r="C48" s="87" t="n">
        <v>618</v>
      </c>
      <c r="D48" s="87" t="n">
        <v>368</v>
      </c>
      <c r="E48" s="88" t="n">
        <f aca="false">+D48/C48-1</f>
        <v>-0.40453074433657</v>
      </c>
    </row>
    <row r="49" customFormat="false" ht="12.8" hidden="false" customHeight="false" outlineLevel="0" collapsed="false">
      <c r="A49" s="34" t="s">
        <v>160</v>
      </c>
      <c r="B49" s="34" t="s">
        <v>161</v>
      </c>
      <c r="C49" s="87" t="n">
        <v>162</v>
      </c>
      <c r="D49" s="87" t="n">
        <v>124</v>
      </c>
      <c r="E49" s="88" t="n">
        <f aca="false">+D49/C49-1</f>
        <v>-0.234567901234568</v>
      </c>
    </row>
    <row r="50" customFormat="false" ht="12.8" hidden="false" customHeight="false" outlineLevel="0" collapsed="false">
      <c r="A50" s="34" t="s">
        <v>13</v>
      </c>
      <c r="B50" s="34" t="s">
        <v>13</v>
      </c>
      <c r="C50" s="87" t="n">
        <v>59069</v>
      </c>
      <c r="D50" s="87" t="n">
        <v>46030</v>
      </c>
      <c r="E50" s="88" t="n">
        <v>-0.220741844283804</v>
      </c>
    </row>
    <row r="51" customFormat="false" ht="12.8" hidden="false" customHeight="false" outlineLevel="0" collapsed="false">
      <c r="A51" s="34" t="s">
        <v>60</v>
      </c>
      <c r="B51" s="89" t="s">
        <v>85</v>
      </c>
      <c r="C51" s="87" t="n">
        <v>1438</v>
      </c>
      <c r="D51" s="87" t="n">
        <v>1606</v>
      </c>
      <c r="E51" s="88" t="n">
        <f aca="false">+D51/C51-1</f>
        <v>0.11682892906815</v>
      </c>
    </row>
    <row r="52" customFormat="false" ht="12.8" hidden="false" customHeight="false" outlineLevel="0" collapsed="false">
      <c r="A52" s="34" t="s">
        <v>62</v>
      </c>
      <c r="B52" s="34" t="s">
        <v>95</v>
      </c>
      <c r="C52" s="87" t="n">
        <v>327</v>
      </c>
      <c r="D52" s="87" t="n">
        <v>186</v>
      </c>
      <c r="E52" s="88" t="n">
        <f aca="false">+D52/C52-1</f>
        <v>-0.431192660550459</v>
      </c>
    </row>
    <row r="53" customFormat="false" ht="12.8" hidden="false" customHeight="false" outlineLevel="0" collapsed="false">
      <c r="A53" s="34" t="s">
        <v>140</v>
      </c>
      <c r="B53" s="34" t="s">
        <v>300</v>
      </c>
      <c r="C53" s="87" t="n">
        <v>111</v>
      </c>
      <c r="D53" s="87" t="n">
        <v>169</v>
      </c>
      <c r="E53" s="88" t="n">
        <f aca="false">+D53/C53-1</f>
        <v>0.522522522522523</v>
      </c>
    </row>
    <row r="54" customFormat="false" ht="12.8" hidden="false" customHeight="false" outlineLevel="0" collapsed="false">
      <c r="A54" s="34" t="s">
        <v>112</v>
      </c>
      <c r="B54" s="34" t="s">
        <v>113</v>
      </c>
      <c r="C54" s="87" t="n">
        <v>1099</v>
      </c>
      <c r="D54" s="87" t="n">
        <v>722</v>
      </c>
      <c r="E54" s="88" t="n">
        <f aca="false">+D54/C54-1</f>
        <v>-0.343039126478617</v>
      </c>
    </row>
  </sheetData>
  <autoFilter ref="A1:E1048515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24"/>
  <sheetViews>
    <sheetView showFormulas="false" showGridLines="true" showRowColHeaders="true" showZeros="true" rightToLeft="false" tabSelected="false" showOutlineSymbols="true" defaultGridColor="true" view="normal" topLeftCell="A1" colorId="64" zoomScale="142" zoomScaleNormal="142" zoomScalePageLayoutView="100" workbookViewId="0">
      <selection pane="topLeft" activeCell="C1" activeCellId="0" sqref="C1"/>
    </sheetView>
  </sheetViews>
  <sheetFormatPr defaultColWidth="11.53515625" defaultRowHeight="12.8" zeroHeight="false" outlineLevelRow="0" outlineLevelCol="0"/>
  <cols>
    <col collapsed="false" customWidth="false" hidden="false" outlineLevel="0" max="13" min="1" style="34" width="11.52"/>
  </cols>
  <sheetData>
    <row r="1" customFormat="false" ht="12.8" hidden="false" customHeight="false" outlineLevel="0" collapsed="false">
      <c r="C1" s="92" t="n">
        <v>2020</v>
      </c>
      <c r="D1" s="92"/>
      <c r="E1" s="92"/>
      <c r="F1" s="92"/>
      <c r="G1" s="92"/>
      <c r="H1" s="92"/>
      <c r="I1" s="93" t="n">
        <v>2019</v>
      </c>
      <c r="J1" s="93"/>
      <c r="K1" s="93"/>
      <c r="L1" s="93"/>
      <c r="M1" s="93"/>
    </row>
    <row r="2" customFormat="false" ht="12.8" hidden="false" customHeight="false" outlineLevel="0" collapsed="false">
      <c r="A2" s="34" t="s">
        <v>301</v>
      </c>
      <c r="B2" s="34" t="s">
        <v>302</v>
      </c>
      <c r="C2" s="94" t="s">
        <v>303</v>
      </c>
      <c r="D2" s="94" t="s">
        <v>29</v>
      </c>
      <c r="E2" s="94" t="s">
        <v>304</v>
      </c>
      <c r="F2" s="94" t="s">
        <v>305</v>
      </c>
      <c r="G2" s="87" t="s">
        <v>306</v>
      </c>
      <c r="H2" s="34" t="s">
        <v>307</v>
      </c>
      <c r="I2" s="34" t="s">
        <v>303</v>
      </c>
      <c r="J2" s="34" t="s">
        <v>29</v>
      </c>
      <c r="K2" s="34" t="s">
        <v>308</v>
      </c>
      <c r="L2" s="34" t="s">
        <v>306</v>
      </c>
      <c r="M2" s="34" t="s">
        <v>309</v>
      </c>
    </row>
    <row r="3" customFormat="false" ht="12.8" hidden="false" customHeight="false" outlineLevel="0" collapsed="false">
      <c r="A3" s="34" t="s">
        <v>38</v>
      </c>
      <c r="B3" s="34" t="s">
        <v>78</v>
      </c>
      <c r="C3" s="94" t="n">
        <v>501</v>
      </c>
      <c r="D3" s="94" t="n">
        <v>2029</v>
      </c>
      <c r="E3" s="94" t="n">
        <v>609</v>
      </c>
      <c r="F3" s="94" t="n">
        <f aca="false">SUM(C3:D3)</f>
        <v>2530</v>
      </c>
      <c r="G3" s="87" t="n">
        <v>3139</v>
      </c>
      <c r="H3" s="95" t="n">
        <f aca="false">+1-E3/G3</f>
        <v>0.805989168525008</v>
      </c>
      <c r="I3" s="34" t="n">
        <v>521</v>
      </c>
      <c r="J3" s="34" t="n">
        <v>1208</v>
      </c>
      <c r="K3" s="96" t="n">
        <f aca="false">+L3-I3-J3</f>
        <v>583</v>
      </c>
      <c r="L3" s="96" t="n">
        <v>2312</v>
      </c>
      <c r="M3" s="95" t="n">
        <f aca="false">+1-K3/L3</f>
        <v>0.747837370242215</v>
      </c>
    </row>
    <row r="4" customFormat="false" ht="12.8" hidden="false" customHeight="false" outlineLevel="0" collapsed="false">
      <c r="A4" s="34" t="s">
        <v>215</v>
      </c>
      <c r="B4" s="34" t="s">
        <v>310</v>
      </c>
      <c r="C4" s="94" t="n">
        <v>1</v>
      </c>
      <c r="D4" s="94" t="n">
        <v>0</v>
      </c>
      <c r="E4" s="94" t="n">
        <v>10</v>
      </c>
      <c r="F4" s="94" t="n">
        <f aca="false">SUM(C4:D4)</f>
        <v>1</v>
      </c>
      <c r="G4" s="87" t="n">
        <v>11</v>
      </c>
      <c r="H4" s="95" t="n">
        <f aca="false">+1-E4/G4</f>
        <v>0.0909090909090909</v>
      </c>
      <c r="I4" s="96" t="n">
        <v>1</v>
      </c>
      <c r="K4" s="96" t="n">
        <f aca="false">+L4-I4-J4</f>
        <v>4</v>
      </c>
      <c r="L4" s="96" t="n">
        <v>5</v>
      </c>
      <c r="M4" s="95" t="n">
        <f aca="false">+1-K4/L4</f>
        <v>0.2</v>
      </c>
    </row>
    <row r="5" customFormat="false" ht="12.8" hidden="false" customHeight="false" outlineLevel="0" collapsed="false">
      <c r="A5" s="34" t="s">
        <v>40</v>
      </c>
      <c r="B5" s="34" t="s">
        <v>87</v>
      </c>
      <c r="C5" s="94" t="n">
        <v>49</v>
      </c>
      <c r="D5" s="94" t="n">
        <v>81</v>
      </c>
      <c r="E5" s="94" t="n">
        <v>2393</v>
      </c>
      <c r="F5" s="94" t="n">
        <f aca="false">SUM(C5:D5)</f>
        <v>130</v>
      </c>
      <c r="G5" s="87" t="n">
        <v>2523</v>
      </c>
      <c r="H5" s="95" t="n">
        <f aca="false">+1-E5/G5</f>
        <v>0.0515259611573523</v>
      </c>
      <c r="I5" s="96" t="n">
        <v>118</v>
      </c>
      <c r="J5" s="96" t="n">
        <v>277</v>
      </c>
      <c r="K5" s="96" t="n">
        <f aca="false">+L5-I5-J5</f>
        <v>5727</v>
      </c>
      <c r="L5" s="96" t="n">
        <v>6122</v>
      </c>
      <c r="M5" s="95" t="n">
        <f aca="false">+1-K5/L5</f>
        <v>0.0645213982358707</v>
      </c>
    </row>
    <row r="6" customFormat="false" ht="12.8" hidden="false" customHeight="false" outlineLevel="0" collapsed="false">
      <c r="A6" s="34" t="s">
        <v>96</v>
      </c>
      <c r="B6" s="34" t="s">
        <v>97</v>
      </c>
      <c r="C6" s="94" t="n">
        <v>19</v>
      </c>
      <c r="D6" s="94" t="n">
        <v>19</v>
      </c>
      <c r="E6" s="94" t="n">
        <v>619</v>
      </c>
      <c r="F6" s="94" t="n">
        <f aca="false">SUM(C6:D6)</f>
        <v>38</v>
      </c>
      <c r="G6" s="87" t="n">
        <v>657</v>
      </c>
      <c r="H6" s="95" t="n">
        <f aca="false">+1-E6/G6</f>
        <v>0.0578386605783866</v>
      </c>
      <c r="I6" s="96" t="n">
        <v>66</v>
      </c>
      <c r="J6" s="96" t="n">
        <v>45</v>
      </c>
      <c r="K6" s="96" t="n">
        <f aca="false">+L6-I6-J6</f>
        <v>1268</v>
      </c>
      <c r="L6" s="96" t="n">
        <v>1379</v>
      </c>
      <c r="M6" s="95" t="n">
        <f aca="false">+1-K6/L6</f>
        <v>0.0804931109499637</v>
      </c>
    </row>
    <row r="7" customFormat="false" ht="12.8" hidden="false" customHeight="false" outlineLevel="0" collapsed="false">
      <c r="A7" s="34" t="s">
        <v>104</v>
      </c>
      <c r="B7" s="34" t="s">
        <v>105</v>
      </c>
      <c r="C7" s="94" t="n">
        <v>35</v>
      </c>
      <c r="D7" s="94" t="n">
        <v>17</v>
      </c>
      <c r="E7" s="94" t="n">
        <v>308</v>
      </c>
      <c r="F7" s="94" t="n">
        <f aca="false">SUM(C7:D7)</f>
        <v>52</v>
      </c>
      <c r="G7" s="87" t="n">
        <v>360</v>
      </c>
      <c r="H7" s="95" t="n">
        <f aca="false">+1-E7/G7</f>
        <v>0.144444444444444</v>
      </c>
      <c r="I7" s="96" t="n">
        <v>73</v>
      </c>
      <c r="J7" s="96" t="n">
        <v>49</v>
      </c>
      <c r="K7" s="96" t="n">
        <f aca="false">+L7-I7-J7</f>
        <v>507</v>
      </c>
      <c r="L7" s="96" t="n">
        <v>629</v>
      </c>
      <c r="M7" s="95" t="n">
        <f aca="false">+1-K7/L7</f>
        <v>0.1939586645469</v>
      </c>
    </row>
    <row r="8" customFormat="false" ht="12.8" hidden="false" customHeight="false" outlineLevel="0" collapsed="false">
      <c r="A8" s="34" t="s">
        <v>247</v>
      </c>
      <c r="B8" s="34" t="s">
        <v>311</v>
      </c>
      <c r="C8" s="94" t="n">
        <v>1</v>
      </c>
      <c r="D8" s="94" t="n">
        <v>1</v>
      </c>
      <c r="E8" s="94" t="n">
        <v>1</v>
      </c>
      <c r="F8" s="94" t="n">
        <f aca="false">SUM(C8:D8)</f>
        <v>2</v>
      </c>
      <c r="G8" s="87" t="n">
        <v>3</v>
      </c>
      <c r="H8" s="95" t="n">
        <f aca="false">+1-E8/G8</f>
        <v>0.666666666666667</v>
      </c>
      <c r="M8" s="95" t="e">
        <f aca="false">+1-K8/L8</f>
        <v>#DIV/0!</v>
      </c>
    </row>
    <row r="9" customFormat="false" ht="12.8" hidden="false" customHeight="false" outlineLevel="0" collapsed="false">
      <c r="A9" s="34" t="s">
        <v>255</v>
      </c>
      <c r="B9" s="34" t="s">
        <v>256</v>
      </c>
      <c r="C9" s="94" t="n">
        <v>0</v>
      </c>
      <c r="D9" s="94" t="n">
        <v>0</v>
      </c>
      <c r="E9" s="94" t="n">
        <v>2</v>
      </c>
      <c r="F9" s="94" t="n">
        <f aca="false">SUM(C9:D9)</f>
        <v>0</v>
      </c>
      <c r="G9" s="87" t="n">
        <v>2</v>
      </c>
      <c r="H9" s="95" t="n">
        <f aca="false">+1-E9/G9</f>
        <v>0</v>
      </c>
      <c r="K9" s="96" t="n">
        <f aca="false">+L9-I9-J9</f>
        <v>5</v>
      </c>
      <c r="L9" s="96" t="n">
        <v>5</v>
      </c>
      <c r="M9" s="95" t="n">
        <f aca="false">+1-K9/L9</f>
        <v>0</v>
      </c>
    </row>
    <row r="10" customFormat="false" ht="12.8" hidden="false" customHeight="false" outlineLevel="0" collapsed="false">
      <c r="A10" s="34" t="s">
        <v>116</v>
      </c>
      <c r="B10" s="34" t="s">
        <v>117</v>
      </c>
      <c r="C10" s="94" t="n">
        <v>18</v>
      </c>
      <c r="D10" s="94" t="n">
        <v>23</v>
      </c>
      <c r="E10" s="94" t="n">
        <v>852</v>
      </c>
      <c r="F10" s="94" t="n">
        <f aca="false">SUM(C10:D10)</f>
        <v>41</v>
      </c>
      <c r="G10" s="87" t="n">
        <v>893</v>
      </c>
      <c r="H10" s="95" t="n">
        <f aca="false">+1-E10/G10</f>
        <v>0.0459126539753639</v>
      </c>
      <c r="I10" s="96" t="n">
        <v>22</v>
      </c>
      <c r="J10" s="96" t="n">
        <v>72</v>
      </c>
      <c r="K10" s="96" t="n">
        <f aca="false">+L10-I10-J10</f>
        <v>1514</v>
      </c>
      <c r="L10" s="96" t="n">
        <v>1608</v>
      </c>
      <c r="M10" s="95" t="n">
        <f aca="false">+1-K10/L10</f>
        <v>0.0584577114427861</v>
      </c>
    </row>
    <row r="11" customFormat="false" ht="12.8" hidden="false" customHeight="false" outlineLevel="0" collapsed="false">
      <c r="A11" s="34" t="s">
        <v>170</v>
      </c>
      <c r="B11" s="34" t="s">
        <v>312</v>
      </c>
      <c r="C11" s="94" t="n">
        <v>6</v>
      </c>
      <c r="D11" s="94" t="n">
        <v>5</v>
      </c>
      <c r="E11" s="94" t="n">
        <v>150</v>
      </c>
      <c r="F11" s="94" t="n">
        <f aca="false">SUM(C11:D11)</f>
        <v>11</v>
      </c>
      <c r="G11" s="87" t="n">
        <v>161</v>
      </c>
      <c r="H11" s="95" t="n">
        <f aca="false">+1-E11/G11</f>
        <v>0.0683229813664596</v>
      </c>
      <c r="I11" s="96" t="n">
        <v>14</v>
      </c>
      <c r="J11" s="96" t="n">
        <v>10</v>
      </c>
      <c r="K11" s="96" t="n">
        <f aca="false">+L11-I11-J11</f>
        <v>533</v>
      </c>
      <c r="L11" s="96" t="n">
        <v>557</v>
      </c>
      <c r="M11" s="95" t="n">
        <f aca="false">+1-K11/L11</f>
        <v>0.0430879712746858</v>
      </c>
    </row>
    <row r="12" customFormat="false" ht="12.8" hidden="false" customHeight="false" outlineLevel="0" collapsed="false">
      <c r="A12" s="34" t="s">
        <v>150</v>
      </c>
      <c r="B12" s="34" t="s">
        <v>151</v>
      </c>
      <c r="C12" s="94" t="n">
        <v>39</v>
      </c>
      <c r="D12" s="94" t="n">
        <v>2</v>
      </c>
      <c r="E12" s="94" t="n">
        <v>87</v>
      </c>
      <c r="F12" s="94" t="n">
        <f aca="false">SUM(C12:D12)</f>
        <v>41</v>
      </c>
      <c r="G12" s="87" t="n">
        <v>128</v>
      </c>
      <c r="H12" s="95" t="n">
        <f aca="false">+1-E12/G12</f>
        <v>0.3203125</v>
      </c>
      <c r="I12" s="96" t="n">
        <v>88</v>
      </c>
      <c r="J12" s="96" t="n">
        <v>9</v>
      </c>
      <c r="K12" s="96" t="n">
        <f aca="false">+L12-I12-J12</f>
        <v>171</v>
      </c>
      <c r="L12" s="96" t="n">
        <v>268</v>
      </c>
      <c r="M12" s="95" t="n">
        <f aca="false">+1-K12/L12</f>
        <v>0.361940298507463</v>
      </c>
    </row>
    <row r="13" customFormat="false" ht="12.8" hidden="false" customHeight="false" outlineLevel="0" collapsed="false">
      <c r="A13" s="34" t="s">
        <v>42</v>
      </c>
      <c r="B13" s="34" t="s">
        <v>80</v>
      </c>
      <c r="C13" s="94" t="n">
        <v>292</v>
      </c>
      <c r="D13" s="94" t="n">
        <v>126</v>
      </c>
      <c r="E13" s="94" t="n">
        <v>1702</v>
      </c>
      <c r="F13" s="94" t="n">
        <f aca="false">SUM(C13:D13)</f>
        <v>418</v>
      </c>
      <c r="G13" s="87" t="n">
        <v>2120</v>
      </c>
      <c r="H13" s="95" t="n">
        <f aca="false">+1-E13/G13</f>
        <v>0.197169811320755</v>
      </c>
      <c r="I13" s="96" t="n">
        <v>483</v>
      </c>
      <c r="J13" s="96" t="n">
        <v>174</v>
      </c>
      <c r="K13" s="96" t="n">
        <f aca="false">+L13-I13-J13</f>
        <v>2157</v>
      </c>
      <c r="L13" s="96" t="n">
        <v>2814</v>
      </c>
      <c r="M13" s="95" t="n">
        <f aca="false">+1-K13/L13</f>
        <v>0.233475479744137</v>
      </c>
    </row>
    <row r="14" customFormat="false" ht="12.8" hidden="false" customHeight="false" outlineLevel="0" collapsed="false">
      <c r="A14" s="34" t="s">
        <v>182</v>
      </c>
      <c r="B14" s="34" t="s">
        <v>183</v>
      </c>
      <c r="C14" s="94" t="n">
        <v>2</v>
      </c>
      <c r="D14" s="94" t="n">
        <v>3</v>
      </c>
      <c r="E14" s="94" t="n">
        <v>29</v>
      </c>
      <c r="F14" s="94" t="n">
        <f aca="false">SUM(C14:D14)</f>
        <v>5</v>
      </c>
      <c r="G14" s="87" t="n">
        <v>34</v>
      </c>
      <c r="H14" s="95" t="n">
        <f aca="false">+1-E14/G14</f>
        <v>0.147058823529412</v>
      </c>
      <c r="I14" s="96" t="n">
        <v>4</v>
      </c>
      <c r="J14" s="96" t="n">
        <v>6</v>
      </c>
      <c r="K14" s="96" t="n">
        <f aca="false">+L14-I14-J14</f>
        <v>74</v>
      </c>
      <c r="L14" s="96" t="n">
        <v>84</v>
      </c>
      <c r="M14" s="95" t="n">
        <f aca="false">+1-K14/L14</f>
        <v>0.119047619047619</v>
      </c>
    </row>
    <row r="15" customFormat="false" ht="12.8" hidden="false" customHeight="false" outlineLevel="0" collapsed="false">
      <c r="A15" s="34" t="s">
        <v>275</v>
      </c>
      <c r="B15" s="34" t="s">
        <v>276</v>
      </c>
      <c r="C15" s="94" t="n">
        <v>1</v>
      </c>
      <c r="D15" s="94"/>
      <c r="E15" s="94" t="n">
        <v>1</v>
      </c>
      <c r="F15" s="94" t="n">
        <f aca="false">SUM(C15:D15)</f>
        <v>1</v>
      </c>
      <c r="G15" s="87" t="n">
        <v>2</v>
      </c>
      <c r="H15" s="95" t="n">
        <f aca="false">+1-E15/G15</f>
        <v>0.5</v>
      </c>
      <c r="I15" s="96" t="n">
        <v>2</v>
      </c>
      <c r="K15" s="96" t="n">
        <f aca="false">+L15-I15-J15</f>
        <v>1</v>
      </c>
      <c r="L15" s="96" t="n">
        <v>3</v>
      </c>
      <c r="M15" s="95" t="n">
        <f aca="false">+1-K15/L15</f>
        <v>0.666666666666667</v>
      </c>
    </row>
    <row r="16" customFormat="false" ht="12.8" hidden="false" customHeight="false" outlineLevel="0" collapsed="false">
      <c r="A16" s="34" t="s">
        <v>196</v>
      </c>
      <c r="B16" s="34" t="s">
        <v>197</v>
      </c>
      <c r="C16" s="94" t="n">
        <v>13</v>
      </c>
      <c r="D16" s="94" t="n">
        <v>1</v>
      </c>
      <c r="E16" s="94" t="n">
        <v>10</v>
      </c>
      <c r="F16" s="94" t="n">
        <f aca="false">SUM(C16:D16)</f>
        <v>14</v>
      </c>
      <c r="G16" s="87" t="n">
        <v>24</v>
      </c>
      <c r="H16" s="95" t="n">
        <f aca="false">+1-E16/G16</f>
        <v>0.583333333333333</v>
      </c>
      <c r="I16" s="96" t="n">
        <v>7</v>
      </c>
      <c r="J16" s="96" t="n">
        <v>2</v>
      </c>
      <c r="K16" s="96" t="n">
        <f aca="false">+L16-I16-J16</f>
        <v>32</v>
      </c>
      <c r="L16" s="96" t="n">
        <v>41</v>
      </c>
      <c r="M16" s="95" t="n">
        <f aca="false">+1-K16/L16</f>
        <v>0.219512195121951</v>
      </c>
    </row>
    <row r="17" customFormat="false" ht="12.8" hidden="false" customHeight="false" outlineLevel="0" collapsed="false">
      <c r="A17" s="34" t="s">
        <v>239</v>
      </c>
      <c r="B17" s="34" t="s">
        <v>240</v>
      </c>
      <c r="C17" s="94" t="n">
        <v>1</v>
      </c>
      <c r="D17" s="94"/>
      <c r="E17" s="94" t="n">
        <v>7</v>
      </c>
      <c r="F17" s="94" t="n">
        <f aca="false">SUM(C17:D17)</f>
        <v>1</v>
      </c>
      <c r="G17" s="87" t="n">
        <v>8</v>
      </c>
      <c r="H17" s="95" t="n">
        <f aca="false">+1-E17/G17</f>
        <v>0.125</v>
      </c>
      <c r="I17" s="96" t="n">
        <v>13</v>
      </c>
      <c r="K17" s="96" t="n">
        <f aca="false">+L17-I17-J17</f>
        <v>21</v>
      </c>
      <c r="L17" s="96" t="n">
        <v>34</v>
      </c>
      <c r="M17" s="95" t="n">
        <f aca="false">+1-K17/L17</f>
        <v>0.382352941176471</v>
      </c>
    </row>
    <row r="18" customFormat="false" ht="12.8" hidden="false" customHeight="false" outlineLevel="0" collapsed="false">
      <c r="A18" s="34" t="s">
        <v>313</v>
      </c>
      <c r="B18" s="34" t="s">
        <v>314</v>
      </c>
      <c r="C18" s="94"/>
      <c r="D18" s="94" t="n">
        <v>1</v>
      </c>
      <c r="E18" s="94" t="n">
        <v>3</v>
      </c>
      <c r="F18" s="94" t="n">
        <f aca="false">SUM(C18:D18)</f>
        <v>1</v>
      </c>
      <c r="G18" s="87" t="n">
        <v>4</v>
      </c>
      <c r="H18" s="95" t="n">
        <f aca="false">+1-E18/G18</f>
        <v>0.25</v>
      </c>
      <c r="K18" s="96" t="n">
        <f aca="false">+L18-I18-J18</f>
        <v>5</v>
      </c>
      <c r="L18" s="96" t="n">
        <v>5</v>
      </c>
      <c r="M18" s="95" t="n">
        <f aca="false">+1-K18/L18</f>
        <v>0</v>
      </c>
    </row>
    <row r="19" customFormat="false" ht="12.8" hidden="false" customHeight="false" outlineLevel="0" collapsed="false">
      <c r="A19" s="34" t="s">
        <v>126</v>
      </c>
      <c r="B19" s="34" t="s">
        <v>127</v>
      </c>
      <c r="C19" s="94" t="n">
        <v>3</v>
      </c>
      <c r="D19" s="94" t="n">
        <v>3</v>
      </c>
      <c r="E19" s="94" t="n">
        <v>181</v>
      </c>
      <c r="F19" s="94" t="n">
        <f aca="false">SUM(C19:D19)</f>
        <v>6</v>
      </c>
      <c r="G19" s="87" t="n">
        <v>187</v>
      </c>
      <c r="H19" s="95" t="n">
        <f aca="false">+1-E19/G19</f>
        <v>0.0320855614973262</v>
      </c>
      <c r="I19" s="96" t="n">
        <v>12</v>
      </c>
      <c r="J19" s="96" t="n">
        <v>6</v>
      </c>
      <c r="K19" s="96" t="n">
        <f aca="false">+L19-I19-J19</f>
        <v>258</v>
      </c>
      <c r="L19" s="96" t="n">
        <v>276</v>
      </c>
      <c r="M19" s="95" t="n">
        <f aca="false">+1-K19/L19</f>
        <v>0.0652173913043478</v>
      </c>
    </row>
    <row r="20" customFormat="false" ht="12.8" hidden="false" customHeight="false" outlineLevel="0" collapsed="false">
      <c r="A20" s="34" t="s">
        <v>211</v>
      </c>
      <c r="B20" s="34" t="s">
        <v>212</v>
      </c>
      <c r="C20" s="94"/>
      <c r="D20" s="94"/>
      <c r="E20" s="94" t="n">
        <v>12</v>
      </c>
      <c r="F20" s="94" t="n">
        <f aca="false">SUM(C20:D20)</f>
        <v>0</v>
      </c>
      <c r="G20" s="87" t="n">
        <v>12</v>
      </c>
      <c r="H20" s="95" t="n">
        <f aca="false">+1-E20/G20</f>
        <v>0</v>
      </c>
      <c r="I20" s="96" t="n">
        <v>2</v>
      </c>
      <c r="K20" s="96" t="n">
        <f aca="false">+L20-I20-J20</f>
        <v>25</v>
      </c>
      <c r="L20" s="96" t="n">
        <v>27</v>
      </c>
      <c r="M20" s="95" t="n">
        <f aca="false">+1-K20/L20</f>
        <v>0.0740740740740741</v>
      </c>
    </row>
    <row r="21" customFormat="false" ht="12.8" hidden="false" customHeight="false" outlineLevel="0" collapsed="false">
      <c r="A21" s="34" t="s">
        <v>172</v>
      </c>
      <c r="B21" s="34" t="s">
        <v>173</v>
      </c>
      <c r="C21" s="94" t="n">
        <v>12</v>
      </c>
      <c r="D21" s="94" t="n">
        <v>4</v>
      </c>
      <c r="E21" s="94" t="n">
        <v>55</v>
      </c>
      <c r="F21" s="94" t="n">
        <f aca="false">SUM(C21:D21)</f>
        <v>16</v>
      </c>
      <c r="G21" s="87" t="n">
        <v>71</v>
      </c>
      <c r="H21" s="95" t="n">
        <f aca="false">+1-E21/G21</f>
        <v>0.225352112676056</v>
      </c>
      <c r="I21" s="96" t="n">
        <v>23</v>
      </c>
      <c r="J21" s="96" t="n">
        <v>10</v>
      </c>
      <c r="K21" s="96" t="n">
        <f aca="false">+L21-I21-J21</f>
        <v>113</v>
      </c>
      <c r="L21" s="96" t="n">
        <v>146</v>
      </c>
      <c r="M21" s="95" t="n">
        <f aca="false">+1-K21/L21</f>
        <v>0.226027397260274</v>
      </c>
    </row>
    <row r="22" customFormat="false" ht="12.8" hidden="false" customHeight="false" outlineLevel="0" collapsed="false">
      <c r="A22" s="34" t="s">
        <v>162</v>
      </c>
      <c r="B22" s="34" t="s">
        <v>163</v>
      </c>
      <c r="C22" s="94" t="n">
        <v>6</v>
      </c>
      <c r="D22" s="94"/>
      <c r="E22" s="94" t="n">
        <v>31</v>
      </c>
      <c r="F22" s="94" t="n">
        <f aca="false">SUM(C22:D22)</f>
        <v>6</v>
      </c>
      <c r="G22" s="87" t="n">
        <v>37</v>
      </c>
      <c r="H22" s="95" t="n">
        <f aca="false">+1-E22/G22</f>
        <v>0.162162162162162</v>
      </c>
      <c r="I22" s="96" t="n">
        <v>11</v>
      </c>
      <c r="J22" s="96" t="n">
        <v>1</v>
      </c>
      <c r="K22" s="96" t="n">
        <f aca="false">+L22-I22-J22</f>
        <v>50</v>
      </c>
      <c r="L22" s="96" t="n">
        <v>62</v>
      </c>
      <c r="M22" s="95" t="n">
        <f aca="false">+1-K22/L22</f>
        <v>0.193548387096774</v>
      </c>
    </row>
    <row r="23" customFormat="false" ht="12.8" hidden="false" customHeight="false" outlineLevel="0" collapsed="false">
      <c r="A23" s="34" t="s">
        <v>221</v>
      </c>
      <c r="B23" s="34" t="s">
        <v>222</v>
      </c>
      <c r="C23" s="94" t="n">
        <v>6</v>
      </c>
      <c r="D23" s="94"/>
      <c r="E23" s="94" t="n">
        <v>21</v>
      </c>
      <c r="F23" s="94" t="n">
        <f aca="false">SUM(C23:D23)</f>
        <v>6</v>
      </c>
      <c r="G23" s="87" t="n">
        <v>27</v>
      </c>
      <c r="H23" s="95" t="n">
        <f aca="false">+1-E23/G23</f>
        <v>0.222222222222222</v>
      </c>
      <c r="I23" s="96" t="n">
        <v>6</v>
      </c>
      <c r="J23" s="96" t="n">
        <v>2</v>
      </c>
      <c r="K23" s="96" t="n">
        <f aca="false">+L23-I23-J23</f>
        <v>34</v>
      </c>
      <c r="L23" s="96" t="n">
        <v>42</v>
      </c>
      <c r="M23" s="95" t="n">
        <f aca="false">+1-K23/L23</f>
        <v>0.19047619047619</v>
      </c>
    </row>
    <row r="24" customFormat="false" ht="12.8" hidden="false" customHeight="false" outlineLevel="0" collapsed="false">
      <c r="A24" s="34" t="s">
        <v>120</v>
      </c>
      <c r="B24" s="34" t="s">
        <v>121</v>
      </c>
      <c r="C24" s="94" t="n">
        <v>53</v>
      </c>
      <c r="D24" s="94" t="n">
        <v>20</v>
      </c>
      <c r="E24" s="94" t="n">
        <v>190</v>
      </c>
      <c r="F24" s="94" t="n">
        <f aca="false">SUM(C24:D24)</f>
        <v>73</v>
      </c>
      <c r="G24" s="87" t="n">
        <v>263</v>
      </c>
      <c r="H24" s="95" t="n">
        <f aca="false">+1-E24/G24</f>
        <v>0.277566539923954</v>
      </c>
      <c r="I24" s="96" t="n">
        <v>148</v>
      </c>
      <c r="J24" s="96" t="n">
        <v>49</v>
      </c>
      <c r="K24" s="96" t="n">
        <f aca="false">+L24-I24-J24</f>
        <v>402</v>
      </c>
      <c r="L24" s="96" t="n">
        <v>599</v>
      </c>
      <c r="M24" s="95" t="n">
        <f aca="false">+1-K24/L24</f>
        <v>0.328881469115192</v>
      </c>
    </row>
    <row r="25" customFormat="false" ht="12.8" hidden="false" customHeight="false" outlineLevel="0" collapsed="false">
      <c r="A25" s="34" t="s">
        <v>315</v>
      </c>
      <c r="B25" s="34" t="s">
        <v>316</v>
      </c>
      <c r="C25" s="94"/>
      <c r="D25" s="94"/>
      <c r="E25" s="94" t="n">
        <v>1</v>
      </c>
      <c r="F25" s="94" t="n">
        <f aca="false">SUM(C25:D25)</f>
        <v>0</v>
      </c>
      <c r="G25" s="87" t="n">
        <v>1</v>
      </c>
      <c r="H25" s="95" t="n">
        <f aca="false">+1-E25/G25</f>
        <v>0</v>
      </c>
      <c r="K25" s="96" t="n">
        <f aca="false">+L25-I25-J25</f>
        <v>1</v>
      </c>
      <c r="L25" s="96" t="n">
        <v>1</v>
      </c>
      <c r="M25" s="95" t="n">
        <f aca="false">+1-K25/L25</f>
        <v>0</v>
      </c>
    </row>
    <row r="26" customFormat="false" ht="12.8" hidden="false" customHeight="false" outlineLevel="0" collapsed="false">
      <c r="A26" s="34" t="s">
        <v>317</v>
      </c>
      <c r="B26" s="34" t="s">
        <v>318</v>
      </c>
      <c r="C26" s="94"/>
      <c r="D26" s="94"/>
      <c r="E26" s="94" t="n">
        <v>2</v>
      </c>
      <c r="F26" s="94" t="n">
        <f aca="false">SUM(C26:D26)</f>
        <v>0</v>
      </c>
      <c r="G26" s="87" t="n">
        <v>2</v>
      </c>
      <c r="H26" s="95" t="n">
        <f aca="false">+1-E26/G26</f>
        <v>0</v>
      </c>
      <c r="K26" s="96" t="n">
        <f aca="false">+L26-I26-J26</f>
        <v>0</v>
      </c>
      <c r="M26" s="95" t="e">
        <f aca="false">+1-K26/L26</f>
        <v>#DIV/0!</v>
      </c>
    </row>
    <row r="27" customFormat="false" ht="12.8" hidden="false" customHeight="false" outlineLevel="0" collapsed="false">
      <c r="A27" s="34" t="s">
        <v>142</v>
      </c>
      <c r="B27" s="34" t="s">
        <v>143</v>
      </c>
      <c r="C27" s="94" t="n">
        <v>26</v>
      </c>
      <c r="D27" s="94" t="n">
        <v>29</v>
      </c>
      <c r="E27" s="94" t="n">
        <v>118</v>
      </c>
      <c r="F27" s="94" t="n">
        <f aca="false">SUM(C27:D27)</f>
        <v>55</v>
      </c>
      <c r="G27" s="87" t="n">
        <v>173</v>
      </c>
      <c r="H27" s="95" t="n">
        <f aca="false">+1-E27/G27</f>
        <v>0.317919075144509</v>
      </c>
      <c r="I27" s="96" t="n">
        <v>98</v>
      </c>
      <c r="J27" s="96" t="n">
        <v>106</v>
      </c>
      <c r="K27" s="96" t="n">
        <f aca="false">+L27-I27-J27</f>
        <v>386</v>
      </c>
      <c r="L27" s="96" t="n">
        <v>590</v>
      </c>
      <c r="M27" s="95" t="n">
        <f aca="false">+1-K27/L27</f>
        <v>0.345762711864407</v>
      </c>
    </row>
    <row r="28" customFormat="false" ht="12.8" hidden="false" customHeight="false" outlineLevel="0" collapsed="false">
      <c r="A28" s="34" t="s">
        <v>241</v>
      </c>
      <c r="B28" s="34" t="s">
        <v>242</v>
      </c>
      <c r="C28" s="94"/>
      <c r="D28" s="94"/>
      <c r="E28" s="94" t="n">
        <v>3</v>
      </c>
      <c r="F28" s="94" t="n">
        <f aca="false">SUM(C28:D28)</f>
        <v>0</v>
      </c>
      <c r="G28" s="87" t="n">
        <v>3</v>
      </c>
      <c r="H28" s="95" t="n">
        <f aca="false">+1-E28/G28</f>
        <v>0</v>
      </c>
      <c r="M28" s="95" t="e">
        <f aca="false">+1-K28/L28</f>
        <v>#DIV/0!</v>
      </c>
    </row>
    <row r="29" customFormat="false" ht="12.8" hidden="false" customHeight="false" outlineLevel="0" collapsed="false">
      <c r="A29" s="34" t="s">
        <v>118</v>
      </c>
      <c r="B29" s="34" t="s">
        <v>119</v>
      </c>
      <c r="C29" s="94" t="n">
        <v>5</v>
      </c>
      <c r="D29" s="94"/>
      <c r="E29" s="94" t="n">
        <v>448</v>
      </c>
      <c r="F29" s="94" t="n">
        <f aca="false">SUM(C29:D29)</f>
        <v>5</v>
      </c>
      <c r="G29" s="87" t="n">
        <v>453</v>
      </c>
      <c r="H29" s="95" t="n">
        <f aca="false">+1-E29/G29</f>
        <v>0.0110375275938189</v>
      </c>
      <c r="I29" s="96" t="n">
        <v>19</v>
      </c>
      <c r="K29" s="96" t="n">
        <f aca="false">+L29-I29-J29</f>
        <v>1825</v>
      </c>
      <c r="L29" s="96" t="n">
        <v>1844</v>
      </c>
      <c r="M29" s="95" t="n">
        <f aca="false">+1-K29/L29</f>
        <v>0.0103036876355749</v>
      </c>
    </row>
    <row r="30" customFormat="false" ht="12.8" hidden="false" customHeight="false" outlineLevel="0" collapsed="false">
      <c r="A30" s="34" t="s">
        <v>319</v>
      </c>
      <c r="B30" s="34" t="s">
        <v>320</v>
      </c>
      <c r="C30" s="94" t="n">
        <v>11</v>
      </c>
      <c r="D30" s="94"/>
      <c r="E30" s="94" t="n">
        <v>9</v>
      </c>
      <c r="F30" s="94" t="n">
        <f aca="false">SUM(C30:D30)</f>
        <v>11</v>
      </c>
      <c r="G30" s="87" t="n">
        <v>20</v>
      </c>
      <c r="H30" s="95" t="n">
        <f aca="false">+1-E30/G30</f>
        <v>0.55</v>
      </c>
      <c r="I30" s="96" t="n">
        <v>9</v>
      </c>
      <c r="J30" s="96" t="n">
        <v>3</v>
      </c>
      <c r="K30" s="96" t="n">
        <f aca="false">+L30-I30-J30</f>
        <v>7</v>
      </c>
      <c r="L30" s="96" t="n">
        <v>19</v>
      </c>
      <c r="M30" s="95" t="n">
        <f aca="false">+1-K30/L30</f>
        <v>0.631578947368421</v>
      </c>
    </row>
    <row r="31" customFormat="false" ht="12.8" hidden="false" customHeight="false" outlineLevel="0" collapsed="false">
      <c r="A31" s="34" t="s">
        <v>134</v>
      </c>
      <c r="B31" s="34" t="s">
        <v>135</v>
      </c>
      <c r="C31" s="94" t="n">
        <v>3</v>
      </c>
      <c r="D31" s="94" t="n">
        <v>16</v>
      </c>
      <c r="E31" s="94" t="n">
        <v>39</v>
      </c>
      <c r="F31" s="94" t="n">
        <f aca="false">SUM(C31:D31)</f>
        <v>19</v>
      </c>
      <c r="G31" s="87" t="n">
        <v>58</v>
      </c>
      <c r="H31" s="95" t="n">
        <f aca="false">+1-E31/G31</f>
        <v>0.327586206896552</v>
      </c>
      <c r="I31" s="96" t="n">
        <v>13</v>
      </c>
      <c r="J31" s="96" t="n">
        <v>19</v>
      </c>
      <c r="K31" s="96" t="n">
        <f aca="false">+L31-I31-J31</f>
        <v>74</v>
      </c>
      <c r="L31" s="96" t="n">
        <v>106</v>
      </c>
      <c r="M31" s="95" t="n">
        <f aca="false">+1-K31/L31</f>
        <v>0.30188679245283</v>
      </c>
    </row>
    <row r="32" customFormat="false" ht="12.8" hidden="false" customHeight="false" outlineLevel="0" collapsed="false">
      <c r="A32" s="34" t="s">
        <v>98</v>
      </c>
      <c r="B32" s="34" t="s">
        <v>99</v>
      </c>
      <c r="C32" s="94" t="n">
        <v>2</v>
      </c>
      <c r="D32" s="94"/>
      <c r="E32" s="94" t="n">
        <v>127</v>
      </c>
      <c r="F32" s="94" t="n">
        <f aca="false">SUM(C32:D32)</f>
        <v>2</v>
      </c>
      <c r="G32" s="87" t="n">
        <v>129</v>
      </c>
      <c r="H32" s="95" t="n">
        <f aca="false">+1-E32/G32</f>
        <v>0.0155038759689923</v>
      </c>
      <c r="I32" s="96" t="n">
        <v>5</v>
      </c>
      <c r="J32" s="96" t="n">
        <v>2</v>
      </c>
      <c r="K32" s="96" t="n">
        <f aca="false">+L32-I32-I33</f>
        <v>72</v>
      </c>
      <c r="L32" s="96" t="n">
        <v>182</v>
      </c>
      <c r="M32" s="95" t="n">
        <f aca="false">+1-K32/L32</f>
        <v>0.604395604395605</v>
      </c>
    </row>
    <row r="33" customFormat="false" ht="12.8" hidden="false" customHeight="false" outlineLevel="0" collapsed="false">
      <c r="A33" s="34" t="s">
        <v>128</v>
      </c>
      <c r="B33" s="34" t="s">
        <v>129</v>
      </c>
      <c r="C33" s="94" t="n">
        <v>46</v>
      </c>
      <c r="D33" s="94" t="n">
        <v>14</v>
      </c>
      <c r="E33" s="94" t="n">
        <v>306</v>
      </c>
      <c r="F33" s="94" t="n">
        <f aca="false">SUM(C33:D33)</f>
        <v>60</v>
      </c>
      <c r="G33" s="87" t="n">
        <v>366</v>
      </c>
      <c r="H33" s="95" t="n">
        <f aca="false">+1-E33/G33</f>
        <v>0.163934426229508</v>
      </c>
      <c r="I33" s="96" t="n">
        <v>105</v>
      </c>
      <c r="J33" s="96" t="n">
        <v>31</v>
      </c>
      <c r="K33" s="96" t="n">
        <f aca="false">+L33-I33-J33</f>
        <v>656</v>
      </c>
      <c r="L33" s="96" t="n">
        <v>792</v>
      </c>
      <c r="M33" s="95" t="n">
        <f aca="false">+1-K33/L33</f>
        <v>0.171717171717172</v>
      </c>
    </row>
    <row r="34" customFormat="false" ht="12.8" hidden="false" customHeight="false" outlineLevel="0" collapsed="false">
      <c r="A34" s="34" t="s">
        <v>321</v>
      </c>
      <c r="B34" s="34" t="s">
        <v>322</v>
      </c>
      <c r="C34" s="94" t="n">
        <v>1</v>
      </c>
      <c r="D34" s="94"/>
      <c r="E34" s="94" t="n">
        <v>1</v>
      </c>
      <c r="F34" s="94" t="n">
        <f aca="false">SUM(C34:D34)</f>
        <v>1</v>
      </c>
      <c r="G34" s="87" t="n">
        <v>2</v>
      </c>
      <c r="H34" s="95" t="n">
        <f aca="false">+1-E34/G34</f>
        <v>0.5</v>
      </c>
      <c r="I34" s="96" t="n">
        <v>1</v>
      </c>
      <c r="K34" s="96" t="n">
        <f aca="false">+L34-I34-J34</f>
        <v>4</v>
      </c>
      <c r="L34" s="96" t="n">
        <v>5</v>
      </c>
      <c r="M34" s="95" t="n">
        <f aca="false">+1-K34/L34</f>
        <v>0.2</v>
      </c>
    </row>
    <row r="35" customFormat="false" ht="12.8" hidden="false" customHeight="false" outlineLevel="0" collapsed="false">
      <c r="A35" s="34" t="s">
        <v>323</v>
      </c>
      <c r="B35" s="34" t="s">
        <v>324</v>
      </c>
      <c r="C35" s="94" t="n">
        <v>1</v>
      </c>
      <c r="D35" s="94"/>
      <c r="E35" s="94" t="n">
        <v>0</v>
      </c>
      <c r="F35" s="94" t="n">
        <f aca="false">SUM(C35:D35)</f>
        <v>1</v>
      </c>
      <c r="G35" s="87" t="n">
        <v>1</v>
      </c>
      <c r="H35" s="95" t="n">
        <f aca="false">+1-E35/G35</f>
        <v>1</v>
      </c>
      <c r="I35" s="96" t="n">
        <v>3</v>
      </c>
      <c r="K35" s="96" t="n">
        <f aca="false">+L35-I35-J35</f>
        <v>3</v>
      </c>
      <c r="L35" s="96" t="n">
        <v>6</v>
      </c>
      <c r="M35" s="95" t="n">
        <f aca="false">+1-K35/L35</f>
        <v>0.5</v>
      </c>
    </row>
    <row r="36" customFormat="false" ht="12.8" hidden="false" customHeight="false" outlineLevel="0" collapsed="false">
      <c r="A36" s="34" t="s">
        <v>46</v>
      </c>
      <c r="B36" s="34" t="s">
        <v>325</v>
      </c>
      <c r="C36" s="94" t="n">
        <v>281</v>
      </c>
      <c r="D36" s="94" t="n">
        <v>75</v>
      </c>
      <c r="E36" s="94" t="n">
        <v>1435</v>
      </c>
      <c r="F36" s="94" t="n">
        <f aca="false">SUM(C36:D36)</f>
        <v>356</v>
      </c>
      <c r="G36" s="87" t="n">
        <v>1791</v>
      </c>
      <c r="H36" s="95" t="n">
        <f aca="false">+1-E36/G36</f>
        <v>0.198771635957566</v>
      </c>
      <c r="I36" s="96" t="n">
        <v>607</v>
      </c>
      <c r="J36" s="96" t="n">
        <v>149</v>
      </c>
      <c r="K36" s="96" t="n">
        <f aca="false">+L36-I36-J36</f>
        <v>3011</v>
      </c>
      <c r="L36" s="96" t="n">
        <v>3767</v>
      </c>
      <c r="M36" s="95" t="n">
        <f aca="false">+1-K36/L36</f>
        <v>0.20069020440669</v>
      </c>
    </row>
    <row r="37" customFormat="false" ht="12.8" hidden="false" customHeight="false" outlineLevel="0" collapsed="false">
      <c r="A37" s="34" t="s">
        <v>269</v>
      </c>
      <c r="B37" s="34" t="s">
        <v>270</v>
      </c>
      <c r="C37" s="94"/>
      <c r="D37" s="94"/>
      <c r="E37" s="94" t="n">
        <v>2</v>
      </c>
      <c r="F37" s="94" t="n">
        <f aca="false">SUM(C37:D37)</f>
        <v>0</v>
      </c>
      <c r="G37" s="87" t="n">
        <v>2</v>
      </c>
      <c r="H37" s="95" t="n">
        <f aca="false">+1-E37/G37</f>
        <v>0</v>
      </c>
      <c r="M37" s="95" t="e">
        <f aca="false">+1-K37/L37</f>
        <v>#DIV/0!</v>
      </c>
    </row>
    <row r="38" customFormat="false" ht="12.8" hidden="false" customHeight="false" outlineLevel="0" collapsed="false">
      <c r="A38" s="34" t="s">
        <v>152</v>
      </c>
      <c r="B38" s="34" t="s">
        <v>153</v>
      </c>
      <c r="C38" s="94" t="n">
        <v>3</v>
      </c>
      <c r="D38" s="94"/>
      <c r="E38" s="94" t="n">
        <v>23</v>
      </c>
      <c r="F38" s="94" t="n">
        <f aca="false">SUM(C38:D38)</f>
        <v>3</v>
      </c>
      <c r="G38" s="87" t="n">
        <v>26</v>
      </c>
      <c r="H38" s="95" t="n">
        <f aca="false">+1-E38/G38</f>
        <v>0.115384615384615</v>
      </c>
      <c r="I38" s="96" t="n">
        <v>7</v>
      </c>
      <c r="J38" s="96" t="n">
        <v>1</v>
      </c>
      <c r="K38" s="96" t="n">
        <f aca="false">+L38-I38-J38</f>
        <v>38</v>
      </c>
      <c r="L38" s="96" t="n">
        <v>46</v>
      </c>
      <c r="M38" s="95" t="n">
        <f aca="false">+1-K38/L38</f>
        <v>0.173913043478261</v>
      </c>
    </row>
    <row r="39" customFormat="false" ht="12.8" hidden="false" customHeight="false" outlineLevel="0" collapsed="false">
      <c r="A39" s="34" t="s">
        <v>198</v>
      </c>
      <c r="B39" s="34" t="s">
        <v>199</v>
      </c>
      <c r="C39" s="94" t="n">
        <v>5</v>
      </c>
      <c r="D39" s="94" t="n">
        <v>4</v>
      </c>
      <c r="E39" s="94" t="n">
        <v>21</v>
      </c>
      <c r="F39" s="94" t="n">
        <f aca="false">SUM(C39:D39)</f>
        <v>9</v>
      </c>
      <c r="G39" s="87" t="n">
        <v>30</v>
      </c>
      <c r="H39" s="95" t="n">
        <f aca="false">+1-E39/G39</f>
        <v>0.3</v>
      </c>
      <c r="I39" s="96" t="n">
        <v>29</v>
      </c>
      <c r="J39" s="96" t="n">
        <v>10</v>
      </c>
      <c r="K39" s="96" t="n">
        <f aca="false">+L39-I39-J39</f>
        <v>20</v>
      </c>
      <c r="L39" s="96" t="n">
        <v>59</v>
      </c>
      <c r="M39" s="95" t="n">
        <f aca="false">+1-K39/L39</f>
        <v>0.661016949152542</v>
      </c>
    </row>
    <row r="40" customFormat="false" ht="12.8" hidden="false" customHeight="false" outlineLevel="0" collapsed="false">
      <c r="A40" s="34" t="s">
        <v>144</v>
      </c>
      <c r="B40" s="34" t="s">
        <v>295</v>
      </c>
      <c r="C40" s="94" t="n">
        <v>45</v>
      </c>
      <c r="D40" s="94" t="n">
        <v>1</v>
      </c>
      <c r="E40" s="94" t="n">
        <v>96</v>
      </c>
      <c r="F40" s="94" t="n">
        <f aca="false">SUM(C40:D40)</f>
        <v>46</v>
      </c>
      <c r="G40" s="87" t="n">
        <v>142</v>
      </c>
      <c r="H40" s="95" t="n">
        <f aca="false">+1-E40/G40</f>
        <v>0.323943661971831</v>
      </c>
      <c r="I40" s="96" t="n">
        <v>128</v>
      </c>
      <c r="J40" s="96" t="n">
        <v>5</v>
      </c>
      <c r="K40" s="96" t="n">
        <f aca="false">+L40-I40-J40</f>
        <v>238</v>
      </c>
      <c r="L40" s="96" t="n">
        <v>371</v>
      </c>
      <c r="M40" s="95" t="n">
        <f aca="false">+1-K40/L40</f>
        <v>0.358490566037736</v>
      </c>
    </row>
    <row r="41" customFormat="false" ht="12.8" hidden="false" customHeight="false" outlineLevel="0" collapsed="false">
      <c r="A41" s="34" t="s">
        <v>326</v>
      </c>
      <c r="B41" s="34" t="s">
        <v>327</v>
      </c>
      <c r="C41" s="94" t="n">
        <v>1</v>
      </c>
      <c r="D41" s="94"/>
      <c r="E41" s="94" t="n">
        <v>0</v>
      </c>
      <c r="F41" s="94" t="n">
        <f aca="false">SUM(C41:D41)</f>
        <v>1</v>
      </c>
      <c r="G41" s="87" t="n">
        <v>1</v>
      </c>
      <c r="H41" s="95" t="n">
        <f aca="false">+1-E41/G41</f>
        <v>1</v>
      </c>
      <c r="K41" s="96" t="n">
        <f aca="false">+L41-I41-J41</f>
        <v>0</v>
      </c>
      <c r="M41" s="95" t="e">
        <f aca="false">+1-K41/L41</f>
        <v>#DIV/0!</v>
      </c>
    </row>
    <row r="42" customFormat="false" ht="12.8" hidden="false" customHeight="false" outlineLevel="0" collapsed="false">
      <c r="A42" s="34" t="s">
        <v>114</v>
      </c>
      <c r="B42" s="34" t="s">
        <v>297</v>
      </c>
      <c r="C42" s="94" t="n">
        <v>98</v>
      </c>
      <c r="D42" s="94" t="n">
        <v>3</v>
      </c>
      <c r="E42" s="94" t="n">
        <v>68</v>
      </c>
      <c r="F42" s="94" t="n">
        <f aca="false">SUM(C42:D42)</f>
        <v>101</v>
      </c>
      <c r="G42" s="87" t="n">
        <v>169</v>
      </c>
      <c r="H42" s="95" t="n">
        <f aca="false">+1-E42/G42</f>
        <v>0.597633136094674</v>
      </c>
      <c r="I42" s="96" t="n">
        <v>216</v>
      </c>
      <c r="J42" s="96" t="n">
        <v>5</v>
      </c>
      <c r="K42" s="96" t="n">
        <f aca="false">+L42-I42-J42</f>
        <v>179</v>
      </c>
      <c r="L42" s="96" t="n">
        <v>400</v>
      </c>
      <c r="M42" s="95" t="n">
        <f aca="false">+1-K42/L42</f>
        <v>0.5525</v>
      </c>
    </row>
    <row r="43" customFormat="false" ht="12.8" hidden="false" customHeight="false" outlineLevel="0" collapsed="false">
      <c r="A43" s="34" t="s">
        <v>328</v>
      </c>
      <c r="B43" s="34" t="s">
        <v>329</v>
      </c>
      <c r="C43" s="94"/>
      <c r="D43" s="94"/>
      <c r="E43" s="94"/>
      <c r="F43" s="94" t="n">
        <f aca="false">SUM(C43:D43)</f>
        <v>0</v>
      </c>
      <c r="G43" s="87" t="n">
        <v>1</v>
      </c>
      <c r="H43" s="95" t="n">
        <f aca="false">+1-E43/G43</f>
        <v>1</v>
      </c>
      <c r="M43" s="95" t="e">
        <f aca="false">+1-K43/L43</f>
        <v>#DIV/0!</v>
      </c>
    </row>
    <row r="44" customFormat="false" ht="12.8" hidden="false" customHeight="false" outlineLevel="0" collapsed="false">
      <c r="A44" s="34" t="s">
        <v>265</v>
      </c>
      <c r="B44" s="34" t="s">
        <v>330</v>
      </c>
      <c r="C44" s="94"/>
      <c r="D44" s="94"/>
      <c r="E44" s="94" t="n">
        <v>5</v>
      </c>
      <c r="F44" s="94" t="n">
        <f aca="false">SUM(C44:D44)</f>
        <v>0</v>
      </c>
      <c r="G44" s="87" t="n">
        <v>5</v>
      </c>
      <c r="H44" s="95" t="n">
        <f aca="false">+1-E44/G44</f>
        <v>0</v>
      </c>
      <c r="K44" s="96" t="n">
        <f aca="false">+L44-I44-J44</f>
        <v>8</v>
      </c>
      <c r="L44" s="96" t="n">
        <v>8</v>
      </c>
      <c r="M44" s="95" t="n">
        <f aca="false">+1-K44/L44</f>
        <v>0</v>
      </c>
    </row>
    <row r="45" customFormat="false" ht="12.8" hidden="false" customHeight="false" outlineLevel="0" collapsed="false">
      <c r="A45" s="34" t="s">
        <v>136</v>
      </c>
      <c r="B45" s="34" t="s">
        <v>298</v>
      </c>
      <c r="C45" s="94" t="n">
        <v>109</v>
      </c>
      <c r="D45" s="94" t="n">
        <v>8</v>
      </c>
      <c r="E45" s="94" t="n">
        <v>164</v>
      </c>
      <c r="F45" s="94" t="n">
        <f aca="false">SUM(C45:D45)</f>
        <v>117</v>
      </c>
      <c r="G45" s="87" t="n">
        <v>281</v>
      </c>
      <c r="H45" s="95" t="n">
        <f aca="false">+1-E45/G45</f>
        <v>0.416370106761566</v>
      </c>
      <c r="I45" s="96" t="n">
        <v>80</v>
      </c>
      <c r="J45" s="96" t="n">
        <v>3</v>
      </c>
      <c r="K45" s="96" t="n">
        <f aca="false">+L45-I45-J45</f>
        <v>168</v>
      </c>
      <c r="L45" s="96" t="n">
        <v>251</v>
      </c>
      <c r="M45" s="95" t="n">
        <f aca="false">+1-K45/L45</f>
        <v>0.330677290836653</v>
      </c>
    </row>
    <row r="46" customFormat="false" ht="12.8" hidden="false" customHeight="false" outlineLevel="0" collapsed="false">
      <c r="A46" s="34" t="s">
        <v>156</v>
      </c>
      <c r="B46" s="34" t="s">
        <v>157</v>
      </c>
      <c r="C46" s="94" t="n">
        <v>13</v>
      </c>
      <c r="D46" s="94" t="n">
        <v>4</v>
      </c>
      <c r="E46" s="94" t="n">
        <v>56</v>
      </c>
      <c r="F46" s="94" t="n">
        <f aca="false">SUM(C46:D46)</f>
        <v>17</v>
      </c>
      <c r="G46" s="87" t="n">
        <v>73</v>
      </c>
      <c r="H46" s="95" t="n">
        <f aca="false">+1-E46/G46</f>
        <v>0.232876712328767</v>
      </c>
      <c r="I46" s="96" t="n">
        <v>43</v>
      </c>
      <c r="J46" s="96" t="n">
        <v>16</v>
      </c>
      <c r="K46" s="96" t="n">
        <f aca="false">+L46-I46-J46</f>
        <v>200</v>
      </c>
      <c r="L46" s="96" t="n">
        <v>259</v>
      </c>
      <c r="M46" s="95" t="n">
        <f aca="false">+1-K46/L46</f>
        <v>0.227799227799228</v>
      </c>
    </row>
    <row r="47" customFormat="false" ht="12.8" hidden="false" customHeight="false" outlineLevel="0" collapsed="false">
      <c r="A47" s="34" t="s">
        <v>138</v>
      </c>
      <c r="B47" s="34" t="s">
        <v>139</v>
      </c>
      <c r="C47" s="94"/>
      <c r="D47" s="94" t="n">
        <v>5</v>
      </c>
      <c r="E47" s="94" t="n">
        <v>62</v>
      </c>
      <c r="F47" s="94" t="n">
        <f aca="false">SUM(C47:D47)</f>
        <v>5</v>
      </c>
      <c r="G47" s="87" t="n">
        <v>67</v>
      </c>
      <c r="H47" s="95" t="n">
        <f aca="false">+1-E47/G47</f>
        <v>0.0746268656716418</v>
      </c>
      <c r="I47" s="96" t="n">
        <v>20</v>
      </c>
      <c r="J47" s="96" t="n">
        <v>6</v>
      </c>
      <c r="K47" s="96" t="n">
        <f aca="false">+L47-I47-J47</f>
        <v>160</v>
      </c>
      <c r="L47" s="96" t="n">
        <v>186</v>
      </c>
      <c r="M47" s="95" t="n">
        <f aca="false">+1-K47/L47</f>
        <v>0.139784946236559</v>
      </c>
    </row>
    <row r="48" customFormat="false" ht="12.8" hidden="false" customHeight="false" outlineLevel="0" collapsed="false">
      <c r="A48" s="34" t="s">
        <v>48</v>
      </c>
      <c r="B48" s="34" t="s">
        <v>90</v>
      </c>
      <c r="C48" s="94" t="n">
        <v>30</v>
      </c>
      <c r="D48" s="94" t="n">
        <v>20</v>
      </c>
      <c r="E48" s="94" t="n">
        <v>2536</v>
      </c>
      <c r="F48" s="94" t="n">
        <f aca="false">SUM(C48:D48)</f>
        <v>50</v>
      </c>
      <c r="G48" s="87" t="n">
        <v>2586</v>
      </c>
      <c r="H48" s="95" t="n">
        <f aca="false">+1-E48/G48</f>
        <v>0.0193348801237432</v>
      </c>
      <c r="I48" s="96" t="n">
        <v>83</v>
      </c>
      <c r="J48" s="96" t="n">
        <v>89</v>
      </c>
      <c r="K48" s="96" t="n">
        <f aca="false">+L48-I48-J48</f>
        <v>5376</v>
      </c>
      <c r="L48" s="96" t="n">
        <v>5548</v>
      </c>
      <c r="M48" s="95" t="n">
        <f aca="false">+1-K48/L48</f>
        <v>0.0310021629416006</v>
      </c>
    </row>
    <row r="49" customFormat="false" ht="12.8" hidden="false" customHeight="false" outlineLevel="0" collapsed="false">
      <c r="A49" s="34" t="s">
        <v>194</v>
      </c>
      <c r="B49" s="34" t="s">
        <v>195</v>
      </c>
      <c r="C49" s="94" t="n">
        <v>2</v>
      </c>
      <c r="D49" s="94" t="n">
        <v>2</v>
      </c>
      <c r="E49" s="94" t="n">
        <v>37</v>
      </c>
      <c r="F49" s="94" t="n">
        <f aca="false">SUM(C49:D49)</f>
        <v>4</v>
      </c>
      <c r="G49" s="87" t="n">
        <v>41</v>
      </c>
      <c r="H49" s="95" t="n">
        <f aca="false">+1-E49/G49</f>
        <v>0.0975609756097561</v>
      </c>
      <c r="I49" s="96" t="n">
        <v>2</v>
      </c>
      <c r="J49" s="96" t="n">
        <v>1</v>
      </c>
      <c r="K49" s="96" t="n">
        <f aca="false">+L49-I49-J49</f>
        <v>54</v>
      </c>
      <c r="L49" s="96" t="n">
        <v>57</v>
      </c>
      <c r="M49" s="95" t="n">
        <f aca="false">+1-K49/L49</f>
        <v>0.0526315789473685</v>
      </c>
    </row>
    <row r="50" customFormat="false" ht="12.8" hidden="false" customHeight="false" outlineLevel="0" collapsed="false">
      <c r="A50" s="34" t="s">
        <v>50</v>
      </c>
      <c r="B50" s="34" t="s">
        <v>79</v>
      </c>
      <c r="C50" s="94" t="n">
        <v>823</v>
      </c>
      <c r="D50" s="94" t="n">
        <v>143</v>
      </c>
      <c r="E50" s="94" t="n">
        <v>3219</v>
      </c>
      <c r="F50" s="94" t="n">
        <f aca="false">SUM(C50:D50)</f>
        <v>966</v>
      </c>
      <c r="G50" s="87" t="n">
        <v>4185</v>
      </c>
      <c r="H50" s="95" t="n">
        <f aca="false">+1-E50/G50</f>
        <v>0.230824372759857</v>
      </c>
      <c r="I50" s="96" t="n">
        <v>801</v>
      </c>
      <c r="J50" s="96" t="n">
        <v>153</v>
      </c>
      <c r="K50" s="96" t="n">
        <f aca="false">+L50-I50-J50</f>
        <v>2567</v>
      </c>
      <c r="L50" s="96" t="n">
        <v>3521</v>
      </c>
      <c r="M50" s="95" t="n">
        <f aca="false">+1-K50/L50</f>
        <v>0.270945754047146</v>
      </c>
    </row>
    <row r="51" customFormat="false" ht="12.8" hidden="false" customHeight="false" outlineLevel="0" collapsed="false">
      <c r="A51" s="34" t="s">
        <v>267</v>
      </c>
      <c r="B51" s="34" t="s">
        <v>331</v>
      </c>
      <c r="C51" s="94" t="n">
        <v>1</v>
      </c>
      <c r="D51" s="94" t="n">
        <v>1</v>
      </c>
      <c r="E51" s="94" t="n">
        <v>7</v>
      </c>
      <c r="F51" s="94" t="n">
        <f aca="false">SUM(C51:D51)</f>
        <v>2</v>
      </c>
      <c r="G51" s="87" t="n">
        <v>9</v>
      </c>
      <c r="H51" s="95" t="n">
        <f aca="false">+1-E51/G51</f>
        <v>0.222222222222222</v>
      </c>
      <c r="I51" s="96" t="n">
        <v>2</v>
      </c>
      <c r="J51" s="96" t="n">
        <v>2</v>
      </c>
      <c r="K51" s="96" t="n">
        <f aca="false">+L51-I51-J51</f>
        <v>14</v>
      </c>
      <c r="L51" s="96" t="n">
        <v>18</v>
      </c>
      <c r="M51" s="95" t="n">
        <f aca="false">+1-K51/L51</f>
        <v>0.222222222222222</v>
      </c>
    </row>
    <row r="52" customFormat="false" ht="12.8" hidden="false" customHeight="false" outlineLevel="0" collapsed="false">
      <c r="A52" s="34" t="s">
        <v>202</v>
      </c>
      <c r="B52" s="34" t="s">
        <v>203</v>
      </c>
      <c r="C52" s="94"/>
      <c r="D52" s="94"/>
      <c r="E52" s="94" t="n">
        <v>27</v>
      </c>
      <c r="F52" s="94" t="n">
        <f aca="false">SUM(C52:D52)</f>
        <v>0</v>
      </c>
      <c r="G52" s="87" t="n">
        <v>27</v>
      </c>
      <c r="H52" s="95" t="n">
        <f aca="false">+1-E52/G52</f>
        <v>0</v>
      </c>
      <c r="I52" s="96" t="n">
        <v>8</v>
      </c>
      <c r="J52" s="96" t="n">
        <v>3</v>
      </c>
      <c r="K52" s="96" t="n">
        <f aca="false">+L52-I52-J52</f>
        <v>97</v>
      </c>
      <c r="L52" s="96" t="n">
        <v>108</v>
      </c>
      <c r="M52" s="95" t="n">
        <f aca="false">+1-K52/L52</f>
        <v>0.101851851851852</v>
      </c>
    </row>
    <row r="53" customFormat="false" ht="12.8" hidden="false" customHeight="false" outlineLevel="0" collapsed="false">
      <c r="A53" s="34" t="s">
        <v>52</v>
      </c>
      <c r="B53" s="34" t="s">
        <v>84</v>
      </c>
      <c r="C53" s="94" t="n">
        <v>21</v>
      </c>
      <c r="D53" s="94" t="n">
        <v>10</v>
      </c>
      <c r="E53" s="94" t="n">
        <v>1930</v>
      </c>
      <c r="F53" s="94" t="n">
        <f aca="false">SUM(C53:D53)</f>
        <v>31</v>
      </c>
      <c r="G53" s="87" t="n">
        <v>1961</v>
      </c>
      <c r="H53" s="95" t="n">
        <f aca="false">+1-E53/G53</f>
        <v>0.01580826109128</v>
      </c>
      <c r="I53" s="96" t="n">
        <v>35</v>
      </c>
      <c r="J53" s="96" t="n">
        <v>19</v>
      </c>
      <c r="K53" s="96" t="n">
        <f aca="false">+L53-I53-J53</f>
        <v>2820</v>
      </c>
      <c r="L53" s="96" t="n">
        <v>2874</v>
      </c>
      <c r="M53" s="95" t="n">
        <f aca="false">+1-K53/L53</f>
        <v>0.0187891440501043</v>
      </c>
    </row>
    <row r="54" customFormat="false" ht="12.8" hidden="false" customHeight="false" outlineLevel="0" collapsed="false">
      <c r="A54" s="34" t="s">
        <v>251</v>
      </c>
      <c r="B54" s="34" t="s">
        <v>252</v>
      </c>
      <c r="C54" s="94"/>
      <c r="D54" s="94" t="n">
        <v>8</v>
      </c>
      <c r="E54" s="94" t="n">
        <v>9</v>
      </c>
      <c r="F54" s="94" t="n">
        <f aca="false">SUM(C54:D54)</f>
        <v>8</v>
      </c>
      <c r="G54" s="87" t="n">
        <v>17</v>
      </c>
      <c r="H54" s="95" t="n">
        <f aca="false">+1-E54/G54</f>
        <v>0.470588235294118</v>
      </c>
      <c r="I54" s="96" t="n">
        <v>2</v>
      </c>
      <c r="J54" s="96" t="n">
        <v>6</v>
      </c>
      <c r="K54" s="96" t="n">
        <f aca="false">+L54-I54-J54</f>
        <v>7</v>
      </c>
      <c r="L54" s="96" t="n">
        <v>15</v>
      </c>
      <c r="M54" s="95" t="n">
        <f aca="false">+1-K54/L54</f>
        <v>0.533333333333333</v>
      </c>
    </row>
    <row r="55" customFormat="false" ht="12.8" hidden="false" customHeight="false" outlineLevel="0" collapsed="false">
      <c r="A55" s="34" t="s">
        <v>332</v>
      </c>
      <c r="B55" s="34" t="s">
        <v>333</v>
      </c>
      <c r="C55" s="94"/>
      <c r="D55" s="94"/>
      <c r="E55" s="94" t="n">
        <v>1</v>
      </c>
      <c r="F55" s="94" t="n">
        <f aca="false">SUM(C55:D55)</f>
        <v>0</v>
      </c>
      <c r="G55" s="87" t="n">
        <v>1</v>
      </c>
      <c r="H55" s="95" t="n">
        <f aca="false">+1-E55/G55</f>
        <v>0</v>
      </c>
      <c r="K55" s="96" t="n">
        <f aca="false">+L55-I55-J55</f>
        <v>0</v>
      </c>
      <c r="M55" s="95" t="e">
        <f aca="false">+1-K55/L55</f>
        <v>#DIV/0!</v>
      </c>
    </row>
    <row r="56" customFormat="false" ht="12.8" hidden="false" customHeight="false" outlineLevel="0" collapsed="false">
      <c r="A56" s="34" t="s">
        <v>166</v>
      </c>
      <c r="B56" s="34" t="s">
        <v>167</v>
      </c>
      <c r="C56" s="94" t="n">
        <v>6</v>
      </c>
      <c r="D56" s="94" t="n">
        <v>1</v>
      </c>
      <c r="E56" s="94" t="n">
        <v>147</v>
      </c>
      <c r="F56" s="94" t="n">
        <f aca="false">SUM(C56:D56)</f>
        <v>7</v>
      </c>
      <c r="G56" s="87" t="n">
        <v>154</v>
      </c>
      <c r="H56" s="95" t="n">
        <f aca="false">+1-E56/G56</f>
        <v>0.0454545454545454</v>
      </c>
      <c r="I56" s="96" t="n">
        <v>5</v>
      </c>
      <c r="J56" s="96" t="n">
        <v>2</v>
      </c>
      <c r="K56" s="96" t="n">
        <f aca="false">+L56-I56-J56</f>
        <v>180</v>
      </c>
      <c r="L56" s="96" t="n">
        <v>187</v>
      </c>
      <c r="M56" s="95" t="n">
        <f aca="false">+1-K56/L56</f>
        <v>0.0374331550802139</v>
      </c>
    </row>
    <row r="57" customFormat="false" ht="12.8" hidden="false" customHeight="false" outlineLevel="0" collapsed="false">
      <c r="A57" s="34" t="s">
        <v>334</v>
      </c>
      <c r="B57" s="34" t="s">
        <v>335</v>
      </c>
      <c r="C57" s="94"/>
      <c r="D57" s="94"/>
      <c r="E57" s="94" t="n">
        <v>1</v>
      </c>
      <c r="F57" s="94" t="n">
        <f aca="false">SUM(C57:D57)</f>
        <v>0</v>
      </c>
      <c r="G57" s="87" t="n">
        <v>1</v>
      </c>
      <c r="H57" s="95" t="n">
        <f aca="false">+1-E57/G57</f>
        <v>0</v>
      </c>
      <c r="K57" s="96" t="n">
        <f aca="false">+L57-I57-J57</f>
        <v>1</v>
      </c>
      <c r="L57" s="96" t="n">
        <v>1</v>
      </c>
      <c r="M57" s="95" t="n">
        <f aca="false">+1-K57/L57</f>
        <v>0</v>
      </c>
    </row>
    <row r="58" customFormat="false" ht="12.8" hidden="false" customHeight="false" outlineLevel="0" collapsed="false">
      <c r="A58" s="34" t="s">
        <v>130</v>
      </c>
      <c r="B58" s="34" t="s">
        <v>131</v>
      </c>
      <c r="C58" s="94" t="n">
        <v>51</v>
      </c>
      <c r="D58" s="94" t="n">
        <v>23</v>
      </c>
      <c r="E58" s="94" t="n">
        <v>93</v>
      </c>
      <c r="F58" s="94" t="n">
        <f aca="false">SUM(C58:D58)</f>
        <v>74</v>
      </c>
      <c r="G58" s="87" t="n">
        <v>167</v>
      </c>
      <c r="H58" s="95" t="n">
        <f aca="false">+1-E58/G58</f>
        <v>0.44311377245509</v>
      </c>
      <c r="I58" s="96" t="n">
        <v>78</v>
      </c>
      <c r="J58" s="96" t="n">
        <v>49</v>
      </c>
      <c r="K58" s="96" t="n">
        <f aca="false">+L58-I58-J58</f>
        <v>222</v>
      </c>
      <c r="L58" s="96" t="n">
        <v>349</v>
      </c>
      <c r="M58" s="95" t="n">
        <f aca="false">+1-K58/L58</f>
        <v>0.363896848137536</v>
      </c>
    </row>
    <row r="59" customFormat="false" ht="12.8" hidden="false" customHeight="false" outlineLevel="0" collapsed="false">
      <c r="A59" s="34" t="s">
        <v>154</v>
      </c>
      <c r="B59" s="34" t="s">
        <v>155</v>
      </c>
      <c r="C59" s="94" t="n">
        <v>105</v>
      </c>
      <c r="D59" s="94" t="n">
        <v>3</v>
      </c>
      <c r="E59" s="94" t="n">
        <v>77</v>
      </c>
      <c r="F59" s="94" t="n">
        <f aca="false">SUM(C59:D59)</f>
        <v>108</v>
      </c>
      <c r="G59" s="87" t="n">
        <v>185</v>
      </c>
      <c r="H59" s="95" t="n">
        <f aca="false">+1-E59/G59</f>
        <v>0.583783783783784</v>
      </c>
      <c r="I59" s="96" t="n">
        <v>168</v>
      </c>
      <c r="J59" s="96" t="n">
        <v>5</v>
      </c>
      <c r="K59" s="96" t="n">
        <f aca="false">+L59-I59-J59</f>
        <v>124</v>
      </c>
      <c r="L59" s="96" t="n">
        <v>297</v>
      </c>
      <c r="M59" s="95" t="n">
        <f aca="false">+1-K59/L59</f>
        <v>0.582491582491582</v>
      </c>
    </row>
    <row r="60" customFormat="false" ht="12.8" hidden="false" customHeight="false" outlineLevel="0" collapsed="false">
      <c r="A60" s="34" t="s">
        <v>336</v>
      </c>
      <c r="B60" s="34" t="s">
        <v>337</v>
      </c>
      <c r="C60" s="94" t="n">
        <v>1</v>
      </c>
      <c r="D60" s="94"/>
      <c r="E60" s="94" t="n">
        <v>0</v>
      </c>
      <c r="F60" s="94" t="n">
        <f aca="false">SUM(C60:D60)</f>
        <v>1</v>
      </c>
      <c r="G60" s="87" t="n">
        <v>1</v>
      </c>
      <c r="H60" s="95" t="n">
        <f aca="false">+1-E60/G60</f>
        <v>1</v>
      </c>
      <c r="K60" s="96" t="n">
        <f aca="false">+L60-I60-J60</f>
        <v>1</v>
      </c>
      <c r="L60" s="96" t="n">
        <v>1</v>
      </c>
      <c r="M60" s="95" t="n">
        <f aca="false">+1-K60/L60</f>
        <v>0</v>
      </c>
    </row>
    <row r="61" customFormat="false" ht="12.8" hidden="false" customHeight="false" outlineLevel="0" collapsed="false">
      <c r="A61" s="34" t="s">
        <v>338</v>
      </c>
      <c r="B61" s="34" t="s">
        <v>339</v>
      </c>
      <c r="C61" s="94"/>
      <c r="D61" s="94"/>
      <c r="E61" s="94" t="n">
        <v>1</v>
      </c>
      <c r="F61" s="94" t="n">
        <f aca="false">SUM(C61:D61)</f>
        <v>0</v>
      </c>
      <c r="G61" s="87" t="n">
        <v>1</v>
      </c>
      <c r="H61" s="95" t="n">
        <f aca="false">+1-E61/G61</f>
        <v>0</v>
      </c>
      <c r="K61" s="96" t="n">
        <f aca="false">+L61-I61-J61</f>
        <v>1</v>
      </c>
      <c r="L61" s="96" t="n">
        <v>1</v>
      </c>
      <c r="M61" s="95" t="n">
        <f aca="false">+1-K61/L61</f>
        <v>0</v>
      </c>
    </row>
    <row r="62" customFormat="false" ht="12.8" hidden="false" customHeight="false" outlineLevel="0" collapsed="false">
      <c r="A62" s="34" t="s">
        <v>259</v>
      </c>
      <c r="B62" s="34" t="s">
        <v>260</v>
      </c>
      <c r="C62" s="94"/>
      <c r="D62" s="94"/>
      <c r="E62" s="94" t="n">
        <v>2</v>
      </c>
      <c r="F62" s="94" t="n">
        <f aca="false">SUM(C62:D62)</f>
        <v>0</v>
      </c>
      <c r="G62" s="87" t="n">
        <v>2</v>
      </c>
      <c r="H62" s="95" t="n">
        <f aca="false">+1-E62/G62</f>
        <v>0</v>
      </c>
      <c r="K62" s="96" t="n">
        <f aca="false">+L62-I62-J62</f>
        <v>3</v>
      </c>
      <c r="L62" s="96" t="n">
        <v>3</v>
      </c>
      <c r="M62" s="95" t="n">
        <f aca="false">+1-K62/L62</f>
        <v>0</v>
      </c>
    </row>
    <row r="63" customFormat="false" ht="12.8" hidden="false" customHeight="false" outlineLevel="0" collapsed="false">
      <c r="A63" s="34" t="s">
        <v>340</v>
      </c>
      <c r="B63" s="34" t="s">
        <v>341</v>
      </c>
      <c r="C63" s="94"/>
      <c r="D63" s="94"/>
      <c r="E63" s="94" t="n">
        <v>1</v>
      </c>
      <c r="F63" s="94" t="n">
        <f aca="false">SUM(C63:D63)</f>
        <v>0</v>
      </c>
      <c r="G63" s="87" t="n">
        <v>1</v>
      </c>
      <c r="H63" s="95" t="n">
        <f aca="false">+1-E63/G63</f>
        <v>0</v>
      </c>
      <c r="K63" s="96" t="n">
        <f aca="false">+L63-I63-J63</f>
        <v>1</v>
      </c>
      <c r="L63" s="96" t="n">
        <v>1</v>
      </c>
      <c r="M63" s="95" t="n">
        <f aca="false">+1-K63/L63</f>
        <v>0</v>
      </c>
    </row>
    <row r="64" customFormat="false" ht="12.8" hidden="false" customHeight="false" outlineLevel="0" collapsed="false">
      <c r="A64" s="34" t="s">
        <v>261</v>
      </c>
      <c r="B64" s="34" t="s">
        <v>262</v>
      </c>
      <c r="C64" s="94" t="n">
        <v>2</v>
      </c>
      <c r="D64" s="94"/>
      <c r="E64" s="94" t="n">
        <v>2</v>
      </c>
      <c r="F64" s="94" t="n">
        <f aca="false">SUM(C64:D64)</f>
        <v>2</v>
      </c>
      <c r="G64" s="87" t="n">
        <v>4</v>
      </c>
      <c r="H64" s="95" t="n">
        <f aca="false">+1-E64/G64</f>
        <v>0.5</v>
      </c>
      <c r="K64" s="96" t="n">
        <f aca="false">+L64-I64-J64</f>
        <v>2</v>
      </c>
      <c r="L64" s="96" t="n">
        <v>2</v>
      </c>
      <c r="M64" s="95" t="n">
        <f aca="false">+1-K64/L64</f>
        <v>0</v>
      </c>
    </row>
    <row r="65" customFormat="false" ht="12.8" hidden="false" customHeight="false" outlineLevel="0" collapsed="false">
      <c r="A65" s="34" t="s">
        <v>174</v>
      </c>
      <c r="B65" s="34" t="s">
        <v>175</v>
      </c>
      <c r="C65" s="94" t="n">
        <v>12</v>
      </c>
      <c r="D65" s="94"/>
      <c r="E65" s="94" t="n">
        <v>66</v>
      </c>
      <c r="F65" s="94" t="n">
        <f aca="false">SUM(C65:D65)</f>
        <v>12</v>
      </c>
      <c r="G65" s="87" t="n">
        <v>78</v>
      </c>
      <c r="H65" s="95" t="n">
        <f aca="false">+1-E65/G65</f>
        <v>0.153846153846154</v>
      </c>
      <c r="I65" s="96" t="n">
        <v>17</v>
      </c>
      <c r="J65" s="96" t="n">
        <v>7</v>
      </c>
      <c r="K65" s="96" t="n">
        <f aca="false">+L65-I65-J65</f>
        <v>89</v>
      </c>
      <c r="L65" s="96" t="n">
        <v>113</v>
      </c>
      <c r="M65" s="95" t="n">
        <f aca="false">+1-K65/L65</f>
        <v>0.212389380530973</v>
      </c>
    </row>
    <row r="66" customFormat="false" ht="12.8" hidden="false" customHeight="false" outlineLevel="0" collapsed="false">
      <c r="A66" s="34" t="s">
        <v>223</v>
      </c>
      <c r="B66" s="34" t="s">
        <v>224</v>
      </c>
      <c r="C66" s="94" t="n">
        <v>4</v>
      </c>
      <c r="D66" s="94" t="n">
        <v>2</v>
      </c>
      <c r="E66" s="94" t="n">
        <v>9</v>
      </c>
      <c r="F66" s="94" t="n">
        <f aca="false">SUM(C66:D66)</f>
        <v>6</v>
      </c>
      <c r="G66" s="87" t="n">
        <v>15</v>
      </c>
      <c r="H66" s="95" t="n">
        <f aca="false">+1-E66/G66</f>
        <v>0.4</v>
      </c>
      <c r="I66" s="96" t="n">
        <v>7</v>
      </c>
      <c r="J66" s="96" t="n">
        <v>1</v>
      </c>
      <c r="K66" s="96" t="n">
        <f aca="false">+L66-I66-J66</f>
        <v>26</v>
      </c>
      <c r="L66" s="96" t="n">
        <v>34</v>
      </c>
      <c r="M66" s="95" t="n">
        <f aca="false">+1-K66/L66</f>
        <v>0.235294117647059</v>
      </c>
    </row>
    <row r="67" customFormat="false" ht="12.8" hidden="false" customHeight="false" outlineLevel="0" collapsed="false">
      <c r="A67" s="34" t="s">
        <v>213</v>
      </c>
      <c r="B67" s="34" t="s">
        <v>342</v>
      </c>
      <c r="C67" s="94" t="n">
        <v>2</v>
      </c>
      <c r="D67" s="94"/>
      <c r="E67" s="94" t="n">
        <v>4</v>
      </c>
      <c r="F67" s="94" t="n">
        <f aca="false">SUM(C67:D67)</f>
        <v>2</v>
      </c>
      <c r="G67" s="87" t="n">
        <v>6</v>
      </c>
      <c r="H67" s="95" t="n">
        <f aca="false">+1-E67/G67</f>
        <v>0.333333333333333</v>
      </c>
      <c r="I67" s="96" t="n">
        <v>3</v>
      </c>
      <c r="J67" s="96" t="n">
        <v>1</v>
      </c>
      <c r="K67" s="96" t="n">
        <f aca="false">+L67-I67-J67</f>
        <v>14</v>
      </c>
      <c r="L67" s="96" t="n">
        <v>18</v>
      </c>
      <c r="M67" s="95" t="n">
        <f aca="false">+1-K67/L67</f>
        <v>0.222222222222222</v>
      </c>
    </row>
    <row r="68" customFormat="false" ht="12.8" hidden="false" customHeight="false" outlineLevel="0" collapsed="false">
      <c r="A68" s="34" t="s">
        <v>112</v>
      </c>
      <c r="B68" s="34" t="s">
        <v>113</v>
      </c>
      <c r="C68" s="94" t="n">
        <v>29</v>
      </c>
      <c r="D68" s="94" t="n">
        <v>32</v>
      </c>
      <c r="E68" s="94" t="n">
        <v>621</v>
      </c>
      <c r="F68" s="94" t="n">
        <f aca="false">SUM(C68:D68)</f>
        <v>61</v>
      </c>
      <c r="G68" s="87" t="n">
        <v>682</v>
      </c>
      <c r="H68" s="95" t="n">
        <f aca="false">+1-E68/G68</f>
        <v>0.0894428152492669</v>
      </c>
      <c r="I68" s="96" t="n">
        <v>116</v>
      </c>
      <c r="J68" s="96" t="n">
        <v>95</v>
      </c>
      <c r="K68" s="96" t="n">
        <f aca="false">+L68-I68-J68</f>
        <v>1223</v>
      </c>
      <c r="L68" s="96" t="n">
        <v>1434</v>
      </c>
      <c r="M68" s="95" t="n">
        <f aca="false">+1-K68/L68</f>
        <v>0.147140864714087</v>
      </c>
    </row>
    <row r="69" customFormat="false" ht="12.8" hidden="false" customHeight="false" outlineLevel="0" collapsed="false">
      <c r="A69" s="34" t="s">
        <v>192</v>
      </c>
      <c r="B69" s="34" t="s">
        <v>193</v>
      </c>
      <c r="C69" s="94" t="n">
        <v>19</v>
      </c>
      <c r="D69" s="94"/>
      <c r="E69" s="94" t="n">
        <v>11</v>
      </c>
      <c r="F69" s="94" t="n">
        <f aca="false">SUM(C69:D69)</f>
        <v>19</v>
      </c>
      <c r="G69" s="87" t="n">
        <v>30</v>
      </c>
      <c r="H69" s="95" t="n">
        <f aca="false">+1-E69/G69</f>
        <v>0.633333333333333</v>
      </c>
      <c r="I69" s="96" t="n">
        <v>18</v>
      </c>
      <c r="J69" s="96" t="n">
        <v>1</v>
      </c>
      <c r="K69" s="96" t="n">
        <f aca="false">+L69-I69-J69</f>
        <v>4</v>
      </c>
      <c r="L69" s="96" t="n">
        <v>23</v>
      </c>
      <c r="M69" s="95" t="n">
        <f aca="false">+1-K69/L69</f>
        <v>0.826086956521739</v>
      </c>
    </row>
    <row r="70" customFormat="false" ht="12.8" hidden="false" customHeight="false" outlineLevel="0" collapsed="false">
      <c r="A70" s="34" t="s">
        <v>273</v>
      </c>
      <c r="B70" s="34" t="s">
        <v>274</v>
      </c>
      <c r="C70" s="94"/>
      <c r="D70" s="94"/>
      <c r="E70" s="94" t="n">
        <v>3</v>
      </c>
      <c r="F70" s="94" t="n">
        <f aca="false">SUM(C70:D70)</f>
        <v>0</v>
      </c>
      <c r="G70" s="87" t="n">
        <v>3</v>
      </c>
      <c r="H70" s="95" t="n">
        <f aca="false">+1-E70/G70</f>
        <v>0</v>
      </c>
      <c r="I70" s="96" t="n">
        <v>1</v>
      </c>
      <c r="K70" s="96" t="n">
        <f aca="false">+L70-I70-J70</f>
        <v>8</v>
      </c>
      <c r="L70" s="96" t="n">
        <v>9</v>
      </c>
      <c r="M70" s="95" t="n">
        <f aca="false">+1-K70/L70</f>
        <v>0.111111111111111</v>
      </c>
    </row>
    <row r="71" customFormat="false" ht="12.8" hidden="false" customHeight="false" outlineLevel="0" collapsed="false">
      <c r="A71" s="34" t="s">
        <v>178</v>
      </c>
      <c r="B71" s="34" t="s">
        <v>179</v>
      </c>
      <c r="C71" s="94" t="n">
        <v>7</v>
      </c>
      <c r="D71" s="94" t="n">
        <v>1</v>
      </c>
      <c r="E71" s="94" t="n">
        <v>39</v>
      </c>
      <c r="F71" s="94" t="n">
        <f aca="false">SUM(C71:D71)</f>
        <v>8</v>
      </c>
      <c r="G71" s="87" t="n">
        <v>47</v>
      </c>
      <c r="H71" s="95" t="n">
        <f aca="false">+1-E71/G71</f>
        <v>0.170212765957447</v>
      </c>
      <c r="I71" s="96" t="n">
        <v>3</v>
      </c>
      <c r="J71" s="96" t="n">
        <v>1</v>
      </c>
      <c r="K71" s="96" t="n">
        <f aca="false">+L71-I71-J71</f>
        <v>37</v>
      </c>
      <c r="L71" s="96" t="n">
        <v>41</v>
      </c>
      <c r="M71" s="95" t="n">
        <f aca="false">+1-K71/L71</f>
        <v>0.0975609756097561</v>
      </c>
    </row>
    <row r="72" customFormat="false" ht="12.8" hidden="false" customHeight="false" outlineLevel="0" collapsed="false">
      <c r="A72" s="34" t="s">
        <v>219</v>
      </c>
      <c r="B72" s="34" t="s">
        <v>220</v>
      </c>
      <c r="C72" s="94" t="n">
        <v>4</v>
      </c>
      <c r="D72" s="94"/>
      <c r="E72" s="94" t="n">
        <v>15</v>
      </c>
      <c r="F72" s="94" t="n">
        <f aca="false">SUM(C72:D72)</f>
        <v>4</v>
      </c>
      <c r="G72" s="87" t="n">
        <v>19</v>
      </c>
      <c r="H72" s="95" t="n">
        <f aca="false">+1-E72/G72</f>
        <v>0.210526315789474</v>
      </c>
      <c r="I72" s="96" t="n">
        <v>3</v>
      </c>
      <c r="J72" s="96" t="n">
        <v>1</v>
      </c>
      <c r="K72" s="96" t="n">
        <f aca="false">+L72-I72-J72</f>
        <v>33</v>
      </c>
      <c r="L72" s="96" t="n">
        <v>37</v>
      </c>
      <c r="M72" s="95" t="n">
        <f aca="false">+1-K72/L72</f>
        <v>0.108108108108108</v>
      </c>
    </row>
    <row r="73" customFormat="false" ht="12.8" hidden="false" customHeight="false" outlineLevel="0" collapsed="false">
      <c r="A73" s="34" t="s">
        <v>148</v>
      </c>
      <c r="B73" s="34" t="s">
        <v>149</v>
      </c>
      <c r="C73" s="94" t="n">
        <v>29</v>
      </c>
      <c r="D73" s="94" t="n">
        <v>106</v>
      </c>
      <c r="E73" s="94" t="n">
        <v>70</v>
      </c>
      <c r="F73" s="94" t="n">
        <f aca="false">SUM(C73:D73)</f>
        <v>135</v>
      </c>
      <c r="G73" s="87" t="n">
        <v>205</v>
      </c>
      <c r="H73" s="95" t="n">
        <f aca="false">+1-E73/G73</f>
        <v>0.658536585365854</v>
      </c>
      <c r="I73" s="96" t="n">
        <v>53</v>
      </c>
      <c r="J73" s="96" t="n">
        <v>110</v>
      </c>
      <c r="K73" s="96" t="n">
        <f aca="false">+L73-I73-J73</f>
        <v>87</v>
      </c>
      <c r="L73" s="96" t="n">
        <v>250</v>
      </c>
      <c r="M73" s="95" t="n">
        <f aca="false">+1-K73/L73</f>
        <v>0.652</v>
      </c>
    </row>
    <row r="74" customFormat="false" ht="12.8" hidden="false" customHeight="false" outlineLevel="0" collapsed="false">
      <c r="A74" s="34" t="s">
        <v>184</v>
      </c>
      <c r="B74" s="34" t="s">
        <v>185</v>
      </c>
      <c r="C74" s="94"/>
      <c r="D74" s="94"/>
      <c r="E74" s="94" t="n">
        <v>22</v>
      </c>
      <c r="F74" s="94" t="n">
        <f aca="false">SUM(C74:D74)</f>
        <v>0</v>
      </c>
      <c r="G74" s="87" t="n">
        <v>22</v>
      </c>
      <c r="H74" s="95" t="n">
        <f aca="false">+1-E74/G74</f>
        <v>0</v>
      </c>
      <c r="I74" s="96" t="n">
        <v>1</v>
      </c>
      <c r="J74" s="96" t="n">
        <v>7</v>
      </c>
      <c r="K74" s="96" t="n">
        <f aca="false">+L74-I74-J74</f>
        <v>48</v>
      </c>
      <c r="L74" s="96" t="n">
        <v>56</v>
      </c>
      <c r="M74" s="95" t="n">
        <f aca="false">+1-K74/L74</f>
        <v>0.142857142857143</v>
      </c>
    </row>
    <row r="75" customFormat="false" ht="12.8" hidden="false" customHeight="false" outlineLevel="0" collapsed="false">
      <c r="A75" s="34" t="s">
        <v>343</v>
      </c>
      <c r="B75" s="34" t="s">
        <v>344</v>
      </c>
      <c r="C75" s="94" t="n">
        <v>6</v>
      </c>
      <c r="D75" s="94" t="n">
        <v>1</v>
      </c>
      <c r="E75" s="94" t="n">
        <v>0</v>
      </c>
      <c r="F75" s="94" t="n">
        <f aca="false">SUM(C75:D75)</f>
        <v>7</v>
      </c>
      <c r="G75" s="87" t="n">
        <v>7</v>
      </c>
      <c r="H75" s="95" t="n">
        <f aca="false">+1-E75/G75</f>
        <v>1</v>
      </c>
      <c r="K75" s="96" t="n">
        <f aca="false">+L75-I75-J75</f>
        <v>2</v>
      </c>
      <c r="L75" s="96" t="n">
        <v>2</v>
      </c>
      <c r="M75" s="95" t="n">
        <f aca="false">+1-K75/L75</f>
        <v>0</v>
      </c>
    </row>
    <row r="76" customFormat="false" ht="12.8" hidden="false" customHeight="false" outlineLevel="0" collapsed="false">
      <c r="A76" s="34" t="s">
        <v>54</v>
      </c>
      <c r="B76" s="34" t="s">
        <v>89</v>
      </c>
      <c r="C76" s="94" t="n">
        <v>75</v>
      </c>
      <c r="D76" s="94" t="n">
        <v>37</v>
      </c>
      <c r="E76" s="94" t="n">
        <v>1596</v>
      </c>
      <c r="F76" s="94" t="n">
        <f aca="false">SUM(C76:D76)</f>
        <v>112</v>
      </c>
      <c r="G76" s="87" t="n">
        <v>1708</v>
      </c>
      <c r="H76" s="95" t="n">
        <f aca="false">+1-E76/G76</f>
        <v>0.0655737704918032</v>
      </c>
      <c r="I76" s="96" t="n">
        <v>45</v>
      </c>
      <c r="J76" s="96" t="n">
        <v>40</v>
      </c>
      <c r="K76" s="96" t="n">
        <f aca="false">+L76-I76-J76</f>
        <v>2277</v>
      </c>
      <c r="L76" s="96" t="n">
        <v>2362</v>
      </c>
      <c r="M76" s="95" t="n">
        <f aca="false">+1-K76/L76</f>
        <v>0.0359864521591872</v>
      </c>
    </row>
    <row r="77" customFormat="false" ht="12.8" hidden="false" customHeight="false" outlineLevel="0" collapsed="false">
      <c r="A77" s="34" t="s">
        <v>132</v>
      </c>
      <c r="B77" s="34" t="s">
        <v>133</v>
      </c>
      <c r="C77" s="94" t="n">
        <v>26</v>
      </c>
      <c r="D77" s="94" t="n">
        <v>6</v>
      </c>
      <c r="E77" s="94" t="n">
        <v>132</v>
      </c>
      <c r="F77" s="94" t="n">
        <f aca="false">SUM(C77:D77)</f>
        <v>32</v>
      </c>
      <c r="G77" s="87" t="n">
        <v>164</v>
      </c>
      <c r="H77" s="95" t="n">
        <f aca="false">+1-E77/G77</f>
        <v>0.195121951219512</v>
      </c>
      <c r="I77" s="96" t="n">
        <v>58</v>
      </c>
      <c r="J77" s="96" t="n">
        <v>17</v>
      </c>
      <c r="K77" s="96" t="n">
        <f aca="false">+L77-I77-J77</f>
        <v>304</v>
      </c>
      <c r="L77" s="96" t="n">
        <v>379</v>
      </c>
      <c r="M77" s="95" t="n">
        <f aca="false">+1-K77/L77</f>
        <v>0.197889182058048</v>
      </c>
    </row>
    <row r="78" customFormat="false" ht="12.8" hidden="false" customHeight="false" outlineLevel="0" collapsed="false">
      <c r="A78" s="34" t="s">
        <v>245</v>
      </c>
      <c r="B78" s="34" t="s">
        <v>246</v>
      </c>
      <c r="C78" s="94"/>
      <c r="D78" s="94"/>
      <c r="E78" s="94" t="n">
        <v>1</v>
      </c>
      <c r="F78" s="94" t="n">
        <f aca="false">SUM(C78:D78)</f>
        <v>0</v>
      </c>
      <c r="G78" s="87" t="n">
        <v>1</v>
      </c>
      <c r="H78" s="95" t="n">
        <f aca="false">+1-E78/G78</f>
        <v>0</v>
      </c>
      <c r="J78" s="96" t="n">
        <v>1</v>
      </c>
      <c r="K78" s="96" t="n">
        <f aca="false">+L78-I78-J78</f>
        <v>1</v>
      </c>
      <c r="L78" s="96" t="n">
        <v>2</v>
      </c>
      <c r="M78" s="95" t="n">
        <f aca="false">+1-K78/L78</f>
        <v>0.5</v>
      </c>
    </row>
    <row r="79" customFormat="false" ht="12.8" hidden="false" customHeight="false" outlineLevel="0" collapsed="false">
      <c r="A79" s="34" t="s">
        <v>108</v>
      </c>
      <c r="B79" s="34" t="s">
        <v>109</v>
      </c>
      <c r="C79" s="94" t="n">
        <v>113</v>
      </c>
      <c r="D79" s="94" t="n">
        <v>9</v>
      </c>
      <c r="E79" s="94" t="n">
        <v>640</v>
      </c>
      <c r="F79" s="94" t="n">
        <f aca="false">SUM(C79:D79)</f>
        <v>122</v>
      </c>
      <c r="G79" s="87" t="n">
        <v>762</v>
      </c>
      <c r="H79" s="95" t="n">
        <f aca="false">+1-E79/G79</f>
        <v>0.16010498687664</v>
      </c>
      <c r="I79" s="96" t="n">
        <v>190</v>
      </c>
      <c r="J79" s="96" t="n">
        <v>8</v>
      </c>
      <c r="K79" s="96" t="n">
        <f aca="false">+L79-I79-J79</f>
        <v>751</v>
      </c>
      <c r="L79" s="96" t="n">
        <v>949</v>
      </c>
      <c r="M79" s="95" t="n">
        <f aca="false">+1-K79/L79</f>
        <v>0.208640674394099</v>
      </c>
    </row>
    <row r="80" customFormat="false" ht="12.8" hidden="false" customHeight="false" outlineLevel="0" collapsed="false">
      <c r="A80" s="34" t="s">
        <v>243</v>
      </c>
      <c r="B80" s="34" t="s">
        <v>244</v>
      </c>
      <c r="C80" s="94"/>
      <c r="D80" s="94"/>
      <c r="E80" s="94" t="n">
        <v>2</v>
      </c>
      <c r="F80" s="94" t="n">
        <f aca="false">SUM(C80:D80)</f>
        <v>0</v>
      </c>
      <c r="G80" s="87" t="n">
        <v>2</v>
      </c>
      <c r="H80" s="95" t="n">
        <f aca="false">+1-E80/G80</f>
        <v>0</v>
      </c>
      <c r="J80" s="96" t="n">
        <v>2</v>
      </c>
      <c r="K80" s="96" t="n">
        <f aca="false">+L80-I80-J80</f>
        <v>3</v>
      </c>
      <c r="L80" s="96" t="n">
        <v>5</v>
      </c>
      <c r="M80" s="95" t="n">
        <f aca="false">+1-K80/L80</f>
        <v>0.4</v>
      </c>
    </row>
    <row r="81" customFormat="false" ht="12.8" hidden="false" customHeight="false" outlineLevel="0" collapsed="false">
      <c r="A81" s="34" t="s">
        <v>100</v>
      </c>
      <c r="B81" s="34" t="s">
        <v>101</v>
      </c>
      <c r="C81" s="94" t="n">
        <v>1</v>
      </c>
      <c r="D81" s="94" t="n">
        <v>2</v>
      </c>
      <c r="E81" s="94" t="n">
        <v>128</v>
      </c>
      <c r="F81" s="94" t="n">
        <f aca="false">SUM(C81:D81)</f>
        <v>3</v>
      </c>
      <c r="G81" s="87" t="n">
        <v>131</v>
      </c>
      <c r="H81" s="95" t="n">
        <f aca="false">+1-E81/G81</f>
        <v>0.0229007633587787</v>
      </c>
      <c r="K81" s="96" t="n">
        <f aca="false">+L81-I81-J81</f>
        <v>88</v>
      </c>
      <c r="L81" s="96" t="n">
        <v>88</v>
      </c>
      <c r="M81" s="95" t="n">
        <f aca="false">+1-K81/L81</f>
        <v>0</v>
      </c>
    </row>
    <row r="82" customFormat="false" ht="12.8" hidden="false" customHeight="false" outlineLevel="0" collapsed="false">
      <c r="A82" s="34" t="s">
        <v>176</v>
      </c>
      <c r="B82" s="34" t="s">
        <v>177</v>
      </c>
      <c r="C82" s="94"/>
      <c r="D82" s="94" t="n">
        <v>7</v>
      </c>
      <c r="E82" s="94" t="n">
        <v>63</v>
      </c>
      <c r="F82" s="94" t="n">
        <f aca="false">SUM(C82:D82)</f>
        <v>7</v>
      </c>
      <c r="G82" s="87" t="n">
        <v>70</v>
      </c>
      <c r="H82" s="95" t="n">
        <f aca="false">+1-E82/G82</f>
        <v>0.1</v>
      </c>
      <c r="I82" s="96" t="n">
        <v>10</v>
      </c>
      <c r="J82" s="96" t="n">
        <v>7</v>
      </c>
      <c r="K82" s="96" t="n">
        <f aca="false">+L82-I82-J82</f>
        <v>128</v>
      </c>
      <c r="L82" s="96" t="n">
        <v>145</v>
      </c>
      <c r="M82" s="95" t="n">
        <f aca="false">+1-K82/L82</f>
        <v>0.117241379310345</v>
      </c>
    </row>
    <row r="83" customFormat="false" ht="12.8" hidden="false" customHeight="false" outlineLevel="0" collapsed="false">
      <c r="A83" s="34" t="s">
        <v>217</v>
      </c>
      <c r="B83" s="34" t="s">
        <v>218</v>
      </c>
      <c r="C83" s="94" t="n">
        <v>1</v>
      </c>
      <c r="D83" s="94" t="n">
        <v>1</v>
      </c>
      <c r="E83" s="94" t="n">
        <v>14</v>
      </c>
      <c r="F83" s="94" t="n">
        <f aca="false">SUM(C83:D83)</f>
        <v>2</v>
      </c>
      <c r="G83" s="87" t="n">
        <v>16</v>
      </c>
      <c r="H83" s="95" t="n">
        <f aca="false">+1-E83/G83</f>
        <v>0.125</v>
      </c>
      <c r="I83" s="96" t="n">
        <v>4</v>
      </c>
      <c r="J83" s="96" t="n">
        <v>2</v>
      </c>
      <c r="K83" s="96" t="n">
        <f aca="false">+L83-I83-J83</f>
        <v>63</v>
      </c>
      <c r="L83" s="96" t="n">
        <v>69</v>
      </c>
      <c r="M83" s="95" t="n">
        <f aca="false">+1-K83/L83</f>
        <v>0.0869565217391305</v>
      </c>
    </row>
    <row r="84" customFormat="false" ht="12.8" hidden="false" customHeight="false" outlineLevel="0" collapsed="false">
      <c r="A84" s="34" t="s">
        <v>345</v>
      </c>
      <c r="B84" s="34" t="s">
        <v>346</v>
      </c>
      <c r="C84" s="94"/>
      <c r="D84" s="94"/>
      <c r="E84" s="94"/>
      <c r="F84" s="94" t="n">
        <f aca="false">SUM(C84:D84)</f>
        <v>0</v>
      </c>
      <c r="G84" s="87" t="n">
        <v>1</v>
      </c>
      <c r="H84" s="95" t="n">
        <f aca="false">+1-E84/G84</f>
        <v>1</v>
      </c>
      <c r="M84" s="95" t="e">
        <f aca="false">+1-K84/L84</f>
        <v>#DIV/0!</v>
      </c>
    </row>
    <row r="85" customFormat="false" ht="12.8" hidden="false" customHeight="false" outlineLevel="0" collapsed="false">
      <c r="A85" s="34" t="s">
        <v>35</v>
      </c>
      <c r="B85" s="34" t="s">
        <v>208</v>
      </c>
      <c r="C85" s="94" t="n">
        <v>8</v>
      </c>
      <c r="D85" s="94" t="n">
        <v>1</v>
      </c>
      <c r="E85" s="94" t="n">
        <v>27</v>
      </c>
      <c r="F85" s="94" t="n">
        <f aca="false">SUM(C85:D85)</f>
        <v>9</v>
      </c>
      <c r="G85" s="87" t="n">
        <v>36</v>
      </c>
      <c r="H85" s="95" t="n">
        <f aca="false">+1-E85/G85</f>
        <v>0.25</v>
      </c>
      <c r="I85" s="96" t="n">
        <v>7</v>
      </c>
      <c r="J85" s="96" t="n">
        <v>8</v>
      </c>
      <c r="K85" s="96" t="n">
        <f aca="false">+L85-I85-J85</f>
        <v>88</v>
      </c>
      <c r="L85" s="96" t="n">
        <v>103</v>
      </c>
      <c r="M85" s="95" t="n">
        <f aca="false">+1-K85/L85</f>
        <v>0.145631067961165</v>
      </c>
    </row>
    <row r="86" customFormat="false" ht="12.8" hidden="false" customHeight="false" outlineLevel="0" collapsed="false">
      <c r="A86" s="34" t="s">
        <v>237</v>
      </c>
      <c r="B86" s="34" t="s">
        <v>238</v>
      </c>
      <c r="C86" s="94" t="n">
        <v>2</v>
      </c>
      <c r="D86" s="94"/>
      <c r="E86" s="94" t="n">
        <v>4</v>
      </c>
      <c r="F86" s="94" t="n">
        <f aca="false">SUM(C86:D86)</f>
        <v>2</v>
      </c>
      <c r="G86" s="87" t="n">
        <v>6</v>
      </c>
      <c r="H86" s="95" t="n">
        <f aca="false">+1-E86/G86</f>
        <v>0.333333333333333</v>
      </c>
      <c r="K86" s="96" t="n">
        <f aca="false">+L86-I86-J86</f>
        <v>10</v>
      </c>
      <c r="L86" s="96" t="n">
        <v>10</v>
      </c>
      <c r="M86" s="95" t="n">
        <f aca="false">+1-K86/L86</f>
        <v>0</v>
      </c>
    </row>
    <row r="87" customFormat="false" ht="12.8" hidden="false" customHeight="false" outlineLevel="0" collapsed="false">
      <c r="A87" s="34" t="s">
        <v>206</v>
      </c>
      <c r="B87" s="34" t="s">
        <v>207</v>
      </c>
      <c r="C87" s="94" t="n">
        <v>10</v>
      </c>
      <c r="D87" s="94" t="n">
        <v>4</v>
      </c>
      <c r="E87" s="94" t="n">
        <v>19</v>
      </c>
      <c r="F87" s="94" t="n">
        <f aca="false">SUM(C87:D87)</f>
        <v>14</v>
      </c>
      <c r="G87" s="87" t="n">
        <v>33</v>
      </c>
      <c r="H87" s="95" t="n">
        <f aca="false">+1-E87/G87</f>
        <v>0.424242424242424</v>
      </c>
      <c r="I87" s="96" t="n">
        <v>12</v>
      </c>
      <c r="J87" s="96" t="n">
        <v>6</v>
      </c>
      <c r="K87" s="96" t="n">
        <f aca="false">+L87-I87-J87</f>
        <v>34</v>
      </c>
      <c r="L87" s="96" t="n">
        <v>52</v>
      </c>
      <c r="M87" s="95" t="n">
        <f aca="false">+1-K87/L87</f>
        <v>0.346153846153846</v>
      </c>
    </row>
    <row r="88" customFormat="false" ht="12.8" hidden="false" customHeight="false" outlineLevel="0" collapsed="false">
      <c r="A88" s="34" t="s">
        <v>56</v>
      </c>
      <c r="B88" s="34" t="s">
        <v>82</v>
      </c>
      <c r="C88" s="94" t="n">
        <v>293</v>
      </c>
      <c r="D88" s="94" t="n">
        <v>44</v>
      </c>
      <c r="E88" s="94" t="n">
        <v>1601</v>
      </c>
      <c r="F88" s="94" t="n">
        <f aca="false">SUM(C88:D88)</f>
        <v>337</v>
      </c>
      <c r="G88" s="87" t="n">
        <v>1938</v>
      </c>
      <c r="H88" s="95" t="n">
        <f aca="false">+1-E88/G88</f>
        <v>0.173890608875129</v>
      </c>
      <c r="I88" s="96" t="n">
        <v>444</v>
      </c>
      <c r="J88" s="96" t="n">
        <v>62</v>
      </c>
      <c r="K88" s="96" t="n">
        <f aca="false">+L88-I88-J88</f>
        <v>1932</v>
      </c>
      <c r="L88" s="96" t="n">
        <v>2438</v>
      </c>
      <c r="M88" s="95" t="n">
        <f aca="false">+1-K88/L88</f>
        <v>0.207547169811321</v>
      </c>
    </row>
    <row r="89" customFormat="false" ht="12.8" hidden="false" customHeight="false" outlineLevel="0" collapsed="false">
      <c r="A89" s="34" t="s">
        <v>231</v>
      </c>
      <c r="B89" s="34" t="s">
        <v>232</v>
      </c>
      <c r="C89" s="94" t="n">
        <v>4</v>
      </c>
      <c r="D89" s="94"/>
      <c r="E89" s="94" t="n">
        <v>4</v>
      </c>
      <c r="F89" s="94" t="n">
        <f aca="false">SUM(C89:D89)</f>
        <v>4</v>
      </c>
      <c r="G89" s="87" t="n">
        <v>8</v>
      </c>
      <c r="H89" s="95" t="n">
        <f aca="false">+1-E89/G89</f>
        <v>0.5</v>
      </c>
      <c r="I89" s="96" t="n">
        <v>13</v>
      </c>
      <c r="K89" s="96" t="n">
        <f aca="false">+L89-I89-J89</f>
        <v>9</v>
      </c>
      <c r="L89" s="96" t="n">
        <v>22</v>
      </c>
      <c r="M89" s="95" t="n">
        <f aca="false">+1-K89/L89</f>
        <v>0.590909090909091</v>
      </c>
    </row>
    <row r="90" customFormat="false" ht="12.8" hidden="false" customHeight="false" outlineLevel="0" collapsed="false">
      <c r="A90" s="34" t="s">
        <v>225</v>
      </c>
      <c r="B90" s="34" t="s">
        <v>226</v>
      </c>
      <c r="C90" s="94"/>
      <c r="D90" s="94"/>
      <c r="E90" s="94" t="n">
        <v>5</v>
      </c>
      <c r="F90" s="94" t="n">
        <f aca="false">SUM(C90:D90)</f>
        <v>0</v>
      </c>
      <c r="G90" s="87" t="n">
        <v>5</v>
      </c>
      <c r="H90" s="95" t="n">
        <f aca="false">+1-E90/G90</f>
        <v>0</v>
      </c>
      <c r="I90" s="96" t="n">
        <v>1</v>
      </c>
      <c r="J90" s="96" t="n">
        <v>1</v>
      </c>
      <c r="K90" s="96" t="n">
        <f aca="false">+L90-I90-J90</f>
        <v>4</v>
      </c>
      <c r="L90" s="96" t="n">
        <v>6</v>
      </c>
      <c r="M90" s="95" t="n">
        <f aca="false">+1-K90/L90</f>
        <v>0.333333333333333</v>
      </c>
    </row>
    <row r="91" customFormat="false" ht="12.8" hidden="false" customHeight="false" outlineLevel="0" collapsed="false">
      <c r="A91" s="34" t="s">
        <v>58</v>
      </c>
      <c r="B91" s="34" t="s">
        <v>86</v>
      </c>
      <c r="C91" s="94" t="n">
        <v>120</v>
      </c>
      <c r="D91" s="94" t="n">
        <v>27</v>
      </c>
      <c r="E91" s="94" t="n">
        <v>1517</v>
      </c>
      <c r="F91" s="94" t="n">
        <f aca="false">SUM(C91:D91)</f>
        <v>147</v>
      </c>
      <c r="G91" s="87" t="n">
        <v>1664</v>
      </c>
      <c r="H91" s="95" t="n">
        <f aca="false">+1-E91/G91</f>
        <v>0.0883413461538462</v>
      </c>
      <c r="I91" s="96" t="n">
        <v>170</v>
      </c>
      <c r="J91" s="96" t="n">
        <v>46</v>
      </c>
      <c r="K91" s="96" t="n">
        <f aca="false">+L91-I91-J91</f>
        <v>1755</v>
      </c>
      <c r="L91" s="96" t="n">
        <v>1971</v>
      </c>
      <c r="M91" s="95" t="n">
        <f aca="false">+1-K91/L91</f>
        <v>0.10958904109589</v>
      </c>
    </row>
    <row r="92" customFormat="false" ht="12.8" hidden="false" customHeight="false" outlineLevel="0" collapsed="false">
      <c r="A92" s="34" t="s">
        <v>319</v>
      </c>
      <c r="B92" s="34" t="s">
        <v>347</v>
      </c>
      <c r="C92" s="94" t="n">
        <v>24</v>
      </c>
      <c r="D92" s="94" t="n">
        <v>2</v>
      </c>
      <c r="E92" s="94" t="n">
        <v>29</v>
      </c>
      <c r="F92" s="94" t="n">
        <f aca="false">SUM(C92:D92)</f>
        <v>26</v>
      </c>
      <c r="G92" s="87" t="n">
        <v>55</v>
      </c>
      <c r="H92" s="95" t="n">
        <f aca="false">+1-E92/G92</f>
        <v>0.472727272727273</v>
      </c>
      <c r="I92" s="96" t="n">
        <v>27</v>
      </c>
      <c r="J92" s="96" t="n">
        <v>5</v>
      </c>
      <c r="K92" s="96" t="n">
        <f aca="false">+L92-I92-J92</f>
        <v>22</v>
      </c>
      <c r="L92" s="96" t="n">
        <v>54</v>
      </c>
      <c r="M92" s="95" t="n">
        <f aca="false">+1-K92/L92</f>
        <v>0.592592592592593</v>
      </c>
    </row>
    <row r="93" customFormat="false" ht="12.8" hidden="false" customHeight="false" outlineLevel="0" collapsed="false">
      <c r="A93" s="34" t="s">
        <v>204</v>
      </c>
      <c r="B93" s="34" t="s">
        <v>205</v>
      </c>
      <c r="C93" s="94"/>
      <c r="D93" s="94" t="n">
        <v>2</v>
      </c>
      <c r="E93" s="94" t="n">
        <v>14</v>
      </c>
      <c r="F93" s="94" t="n">
        <f aca="false">SUM(C93:D93)</f>
        <v>2</v>
      </c>
      <c r="G93" s="87" t="n">
        <v>16</v>
      </c>
      <c r="H93" s="95" t="n">
        <f aca="false">+1-E93/G93</f>
        <v>0.125</v>
      </c>
      <c r="I93" s="96" t="n">
        <v>4</v>
      </c>
      <c r="J93" s="96" t="n">
        <v>3</v>
      </c>
      <c r="K93" s="96" t="n">
        <f aca="false">+L93-I93-J93</f>
        <v>40</v>
      </c>
      <c r="L93" s="96" t="n">
        <v>47</v>
      </c>
      <c r="M93" s="95" t="n">
        <f aca="false">+1-K93/L93</f>
        <v>0.148936170212766</v>
      </c>
    </row>
    <row r="94" customFormat="false" ht="12.8" hidden="false" customHeight="false" outlineLevel="0" collapsed="false">
      <c r="A94" s="34" t="s">
        <v>263</v>
      </c>
      <c r="B94" s="34" t="s">
        <v>264</v>
      </c>
      <c r="C94" s="94"/>
      <c r="D94" s="94"/>
      <c r="E94" s="94" t="n">
        <v>1</v>
      </c>
      <c r="F94" s="94" t="n">
        <f aca="false">SUM(C94:D94)</f>
        <v>0</v>
      </c>
      <c r="G94" s="87" t="n">
        <v>1</v>
      </c>
      <c r="H94" s="95" t="n">
        <f aca="false">+1-E94/G94</f>
        <v>0</v>
      </c>
      <c r="K94" s="96" t="n">
        <f aca="false">+L94-I94-J94</f>
        <v>1</v>
      </c>
      <c r="L94" s="96" t="n">
        <v>1</v>
      </c>
      <c r="M94" s="95" t="n">
        <f aca="false">+1-K94/L94</f>
        <v>0</v>
      </c>
    </row>
    <row r="95" customFormat="false" ht="12.8" hidden="false" customHeight="false" outlineLevel="0" collapsed="false">
      <c r="A95" s="34" t="s">
        <v>44</v>
      </c>
      <c r="B95" s="34" t="s">
        <v>348</v>
      </c>
      <c r="C95" s="94" t="n">
        <v>197</v>
      </c>
      <c r="D95" s="94" t="n">
        <v>67</v>
      </c>
      <c r="E95" s="94" t="n">
        <v>1037</v>
      </c>
      <c r="F95" s="94" t="n">
        <f aca="false">SUM(C95:D95)</f>
        <v>264</v>
      </c>
      <c r="G95" s="87" t="n">
        <v>1301</v>
      </c>
      <c r="H95" s="95" t="n">
        <f aca="false">+1-E95/G95</f>
        <v>0.202920830130669</v>
      </c>
      <c r="I95" s="96" t="n">
        <v>443</v>
      </c>
      <c r="J95" s="96" t="n">
        <v>125</v>
      </c>
      <c r="K95" s="96" t="n">
        <f aca="false">+L95-I95-J95</f>
        <v>2220</v>
      </c>
      <c r="L95" s="96" t="n">
        <v>2788</v>
      </c>
      <c r="M95" s="95" t="n">
        <f aca="false">+1-K95/L95</f>
        <v>0.203730272596844</v>
      </c>
    </row>
    <row r="96" customFormat="false" ht="12.8" hidden="false" customHeight="false" outlineLevel="0" collapsed="false">
      <c r="A96" s="34" t="s">
        <v>190</v>
      </c>
      <c r="B96" s="34" t="s">
        <v>349</v>
      </c>
      <c r="C96" s="94" t="n">
        <v>1</v>
      </c>
      <c r="D96" s="94"/>
      <c r="E96" s="94" t="n">
        <v>70</v>
      </c>
      <c r="F96" s="94" t="n">
        <f aca="false">SUM(C96:D96)</f>
        <v>1</v>
      </c>
      <c r="G96" s="87" t="n">
        <v>71</v>
      </c>
      <c r="H96" s="95" t="n">
        <f aca="false">+1-E96/G96</f>
        <v>0.0140845070422535</v>
      </c>
      <c r="I96" s="96" t="n">
        <v>1</v>
      </c>
      <c r="J96" s="96" t="n">
        <v>1</v>
      </c>
      <c r="K96" s="96" t="n">
        <f aca="false">+L96-I96-J96</f>
        <v>272</v>
      </c>
      <c r="L96" s="96" t="n">
        <v>274</v>
      </c>
      <c r="M96" s="95" t="n">
        <f aca="false">+1-K96/L96</f>
        <v>0.00729927007299269</v>
      </c>
    </row>
    <row r="97" customFormat="false" ht="12.8" hidden="false" customHeight="false" outlineLevel="0" collapsed="false">
      <c r="A97" s="34" t="s">
        <v>350</v>
      </c>
      <c r="B97" s="34" t="s">
        <v>351</v>
      </c>
      <c r="C97" s="94"/>
      <c r="D97" s="94"/>
      <c r="E97" s="94" t="n">
        <v>1</v>
      </c>
      <c r="F97" s="94" t="n">
        <f aca="false">SUM(C97:D97)</f>
        <v>0</v>
      </c>
      <c r="G97" s="87" t="n">
        <v>1</v>
      </c>
      <c r="H97" s="95" t="n">
        <f aca="false">+1-E97/G97</f>
        <v>0</v>
      </c>
      <c r="K97" s="96" t="n">
        <f aca="false">+L97-I97-J97</f>
        <v>3</v>
      </c>
      <c r="L97" s="96" t="n">
        <v>3</v>
      </c>
      <c r="M97" s="95" t="n">
        <f aca="false">+1-K97/L97</f>
        <v>0</v>
      </c>
    </row>
    <row r="98" customFormat="false" ht="12.8" hidden="false" customHeight="false" outlineLevel="0" collapsed="false">
      <c r="A98" s="34" t="s">
        <v>91</v>
      </c>
      <c r="B98" s="34" t="s">
        <v>92</v>
      </c>
      <c r="C98" s="94" t="n">
        <v>181</v>
      </c>
      <c r="D98" s="94" t="n">
        <v>40</v>
      </c>
      <c r="E98" s="94" t="n">
        <v>666</v>
      </c>
      <c r="F98" s="94" t="n">
        <f aca="false">SUM(C98:D98)</f>
        <v>221</v>
      </c>
      <c r="G98" s="87" t="n">
        <v>887</v>
      </c>
      <c r="H98" s="95" t="n">
        <f aca="false">+1-E98/G98</f>
        <v>0.249154453213078</v>
      </c>
      <c r="I98" s="96" t="n">
        <v>376</v>
      </c>
      <c r="J98" s="96" t="n">
        <v>81</v>
      </c>
      <c r="K98" s="96" t="n">
        <f aca="false">+L98-I98-J98</f>
        <v>944</v>
      </c>
      <c r="L98" s="96" t="n">
        <v>1401</v>
      </c>
      <c r="M98" s="95" t="n">
        <f aca="false">+1-K98/L98</f>
        <v>0.326195574589579</v>
      </c>
    </row>
    <row r="99" customFormat="false" ht="12.8" hidden="false" customHeight="false" outlineLevel="0" collapsed="false">
      <c r="A99" s="34" t="s">
        <v>168</v>
      </c>
      <c r="B99" s="34" t="s">
        <v>169</v>
      </c>
      <c r="C99" s="94" t="n">
        <v>18</v>
      </c>
      <c r="D99" s="94" t="n">
        <v>2</v>
      </c>
      <c r="E99" s="94" t="n">
        <v>39</v>
      </c>
      <c r="F99" s="94" t="n">
        <f aca="false">SUM(C99:D99)</f>
        <v>20</v>
      </c>
      <c r="G99" s="87" t="n">
        <v>59</v>
      </c>
      <c r="H99" s="95" t="n">
        <f aca="false">+1-E99/G99</f>
        <v>0.338983050847458</v>
      </c>
      <c r="I99" s="96" t="n">
        <v>35</v>
      </c>
      <c r="J99" s="96" t="n">
        <v>3</v>
      </c>
      <c r="K99" s="96" t="n">
        <f aca="false">+L99-I99-J99</f>
        <v>93</v>
      </c>
      <c r="L99" s="96" t="n">
        <v>131</v>
      </c>
      <c r="M99" s="95" t="n">
        <f aca="false">+1-K99/L99</f>
        <v>0.290076335877863</v>
      </c>
    </row>
    <row r="100" customFormat="false" ht="12.8" hidden="false" customHeight="false" outlineLevel="0" collapsed="false">
      <c r="A100" s="34" t="s">
        <v>146</v>
      </c>
      <c r="B100" s="34" t="s">
        <v>352</v>
      </c>
      <c r="C100" s="94" t="n">
        <v>17</v>
      </c>
      <c r="D100" s="94" t="n">
        <v>1</v>
      </c>
      <c r="E100" s="94" t="n">
        <v>139</v>
      </c>
      <c r="F100" s="94" t="n">
        <f aca="false">SUM(C100:D100)</f>
        <v>18</v>
      </c>
      <c r="G100" s="87" t="n">
        <v>157</v>
      </c>
      <c r="H100" s="95" t="n">
        <f aca="false">+1-E100/G100</f>
        <v>0.114649681528662</v>
      </c>
      <c r="I100" s="96" t="n">
        <v>115</v>
      </c>
      <c r="J100" s="96" t="n">
        <v>25</v>
      </c>
      <c r="K100" s="96" t="n">
        <f aca="false">+L100-I100-J100</f>
        <v>1019</v>
      </c>
      <c r="L100" s="96" t="n">
        <v>1159</v>
      </c>
      <c r="M100" s="95" t="n">
        <f aca="false">+1-K100/L100</f>
        <v>0.120793787748059</v>
      </c>
    </row>
    <row r="101" customFormat="false" ht="12.8" hidden="false" customHeight="false" outlineLevel="0" collapsed="false">
      <c r="A101" s="34" t="s">
        <v>235</v>
      </c>
      <c r="B101" s="34" t="s">
        <v>236</v>
      </c>
      <c r="C101" s="94"/>
      <c r="D101" s="94" t="n">
        <v>5</v>
      </c>
      <c r="E101" s="94" t="n">
        <v>3</v>
      </c>
      <c r="F101" s="94" t="n">
        <f aca="false">SUM(C101:D101)</f>
        <v>5</v>
      </c>
      <c r="G101" s="87" t="n">
        <v>8</v>
      </c>
      <c r="H101" s="95" t="n">
        <f aca="false">+1-E101/G101</f>
        <v>0.625</v>
      </c>
      <c r="J101" s="96" t="n">
        <v>3</v>
      </c>
      <c r="K101" s="96" t="n">
        <f aca="false">+L101-I101-J101</f>
        <v>13</v>
      </c>
      <c r="L101" s="96" t="n">
        <v>16</v>
      </c>
      <c r="M101" s="95" t="n">
        <f aca="false">+1-K101/L101</f>
        <v>0.1875</v>
      </c>
    </row>
    <row r="102" customFormat="false" ht="12.8" hidden="false" customHeight="false" outlineLevel="0" collapsed="false">
      <c r="A102" s="34" t="s">
        <v>106</v>
      </c>
      <c r="B102" s="34" t="s">
        <v>107</v>
      </c>
      <c r="C102" s="94" t="n">
        <v>96</v>
      </c>
      <c r="D102" s="94" t="n">
        <v>15</v>
      </c>
      <c r="E102" s="94" t="n">
        <v>741</v>
      </c>
      <c r="F102" s="94" t="n">
        <f aca="false">SUM(C102:D102)</f>
        <v>111</v>
      </c>
      <c r="G102" s="87" t="n">
        <v>852</v>
      </c>
      <c r="H102" s="95" t="n">
        <f aca="false">+1-E102/G102</f>
        <v>0.130281690140845</v>
      </c>
      <c r="I102" s="96" t="n">
        <v>177</v>
      </c>
      <c r="J102" s="96" t="n">
        <v>33</v>
      </c>
      <c r="K102" s="96" t="n">
        <f aca="false">+L102-I102-J102</f>
        <v>1178</v>
      </c>
      <c r="L102" s="96" t="n">
        <v>1388</v>
      </c>
      <c r="M102" s="95" t="n">
        <f aca="false">+1-K102/L102</f>
        <v>0.151296829971182</v>
      </c>
    </row>
    <row r="103" customFormat="false" ht="12.8" hidden="false" customHeight="false" outlineLevel="0" collapsed="false">
      <c r="A103" s="34" t="s">
        <v>124</v>
      </c>
      <c r="B103" s="34" t="s">
        <v>125</v>
      </c>
      <c r="C103" s="94" t="n">
        <v>17</v>
      </c>
      <c r="D103" s="94" t="n">
        <v>17</v>
      </c>
      <c r="E103" s="94" t="n">
        <v>352</v>
      </c>
      <c r="F103" s="94" t="n">
        <f aca="false">SUM(C103:D103)</f>
        <v>34</v>
      </c>
      <c r="G103" s="87" t="n">
        <v>386</v>
      </c>
      <c r="H103" s="95" t="n">
        <f aca="false">+1-E103/G103</f>
        <v>0.0880829015544041</v>
      </c>
      <c r="I103" s="96" t="n">
        <v>56</v>
      </c>
      <c r="J103" s="96" t="n">
        <v>28</v>
      </c>
      <c r="K103" s="96" t="n">
        <f aca="false">+L103-I103-J103</f>
        <v>855</v>
      </c>
      <c r="L103" s="96" t="n">
        <v>939</v>
      </c>
      <c r="M103" s="95" t="n">
        <f aca="false">+1-K103/L103</f>
        <v>0.0894568690095847</v>
      </c>
    </row>
    <row r="104" customFormat="false" ht="12.8" hidden="false" customHeight="false" outlineLevel="0" collapsed="false">
      <c r="A104" s="34" t="s">
        <v>164</v>
      </c>
      <c r="B104" s="34" t="s">
        <v>165</v>
      </c>
      <c r="C104" s="94" t="n">
        <v>32</v>
      </c>
      <c r="D104" s="94" t="n">
        <v>7</v>
      </c>
      <c r="E104" s="94" t="n">
        <v>89</v>
      </c>
      <c r="F104" s="94" t="n">
        <f aca="false">SUM(C104:D104)</f>
        <v>39</v>
      </c>
      <c r="G104" s="87" t="n">
        <v>128</v>
      </c>
      <c r="H104" s="95" t="n">
        <f aca="false">+1-E104/G104</f>
        <v>0.3046875</v>
      </c>
      <c r="I104" s="96" t="n">
        <v>46</v>
      </c>
      <c r="J104" s="96" t="n">
        <v>10</v>
      </c>
      <c r="K104" s="96" t="n">
        <f aca="false">+L104-I104-J104</f>
        <v>112</v>
      </c>
      <c r="L104" s="96" t="n">
        <v>168</v>
      </c>
      <c r="M104" s="95" t="n">
        <f aca="false">+1-K104/L104</f>
        <v>0.333333333333333</v>
      </c>
    </row>
    <row r="105" customFormat="false" ht="12.8" hidden="false" customHeight="false" outlineLevel="0" collapsed="false">
      <c r="A105" s="34" t="s">
        <v>353</v>
      </c>
      <c r="B105" s="34" t="s">
        <v>354</v>
      </c>
      <c r="C105" s="94"/>
      <c r="D105" s="94"/>
      <c r="E105" s="94"/>
      <c r="F105" s="94" t="n">
        <f aca="false">SUM(C105:D105)</f>
        <v>0</v>
      </c>
      <c r="G105" s="87" t="n">
        <v>1</v>
      </c>
      <c r="H105" s="95" t="n">
        <f aca="false">+1-E105/G105</f>
        <v>1</v>
      </c>
      <c r="M105" s="95" t="e">
        <f aca="false">+1-K105/L105</f>
        <v>#DIV/0!</v>
      </c>
    </row>
    <row r="106" customFormat="false" ht="12.8" hidden="false" customHeight="false" outlineLevel="0" collapsed="false">
      <c r="A106" s="34" t="s">
        <v>64</v>
      </c>
      <c r="B106" s="34" t="s">
        <v>88</v>
      </c>
      <c r="C106" s="94" t="n">
        <v>288</v>
      </c>
      <c r="D106" s="94" t="n">
        <v>489</v>
      </c>
      <c r="E106" s="94" t="n">
        <v>435</v>
      </c>
      <c r="F106" s="94" t="n">
        <f aca="false">SUM(C106:D106)</f>
        <v>777</v>
      </c>
      <c r="G106" s="87" t="n">
        <v>1212</v>
      </c>
      <c r="H106" s="95" t="n">
        <f aca="false">+1-E106/G106</f>
        <v>0.641089108910891</v>
      </c>
      <c r="I106" s="96" t="n">
        <v>133</v>
      </c>
      <c r="J106" s="96" t="n">
        <v>406</v>
      </c>
      <c r="K106" s="96" t="n">
        <f aca="false">+L106-I106-J106</f>
        <v>260</v>
      </c>
      <c r="L106" s="96" t="n">
        <v>799</v>
      </c>
      <c r="M106" s="95" t="n">
        <f aca="false">+1-K106/L106</f>
        <v>0.67459324155194</v>
      </c>
    </row>
    <row r="107" customFormat="false" ht="12.8" hidden="false" customHeight="false" outlineLevel="0" collapsed="false">
      <c r="A107" s="34" t="s">
        <v>110</v>
      </c>
      <c r="B107" s="34" t="s">
        <v>111</v>
      </c>
      <c r="C107" s="94" t="n">
        <v>440</v>
      </c>
      <c r="D107" s="94" t="n">
        <v>244</v>
      </c>
      <c r="E107" s="94" t="n">
        <v>674</v>
      </c>
      <c r="F107" s="94" t="n">
        <f aca="false">SUM(C107:D107)</f>
        <v>684</v>
      </c>
      <c r="G107" s="87" t="n">
        <v>1358</v>
      </c>
      <c r="H107" s="95" t="n">
        <f aca="false">+1-E107/G107</f>
        <v>0.503681885125184</v>
      </c>
      <c r="I107" s="96" t="n">
        <v>743</v>
      </c>
      <c r="J107" s="96" t="n">
        <v>635</v>
      </c>
      <c r="K107" s="96" t="n">
        <f aca="false">+L107-I107-J107</f>
        <v>980</v>
      </c>
      <c r="L107" s="96" t="n">
        <v>2358</v>
      </c>
      <c r="M107" s="95" t="n">
        <f aca="false">+1-K107/L107</f>
        <v>0.584393553859203</v>
      </c>
    </row>
    <row r="108" customFormat="false" ht="12.8" hidden="false" customHeight="false" outlineLevel="0" collapsed="false">
      <c r="A108" s="34" t="s">
        <v>233</v>
      </c>
      <c r="B108" s="34" t="s">
        <v>355</v>
      </c>
      <c r="C108" s="94" t="n">
        <v>4</v>
      </c>
      <c r="D108" s="94" t="n">
        <v>8</v>
      </c>
      <c r="E108" s="94" t="n">
        <v>5</v>
      </c>
      <c r="F108" s="94" t="n">
        <f aca="false">SUM(C108:D108)</f>
        <v>12</v>
      </c>
      <c r="G108" s="87" t="n">
        <v>17</v>
      </c>
      <c r="H108" s="95" t="n">
        <f aca="false">+1-E108/G108</f>
        <v>0.705882352941176</v>
      </c>
      <c r="I108" s="96" t="n">
        <v>3</v>
      </c>
      <c r="J108" s="96" t="n">
        <v>6</v>
      </c>
      <c r="K108" s="96" t="n">
        <f aca="false">+L108-I108-J108</f>
        <v>4</v>
      </c>
      <c r="L108" s="96" t="n">
        <v>13</v>
      </c>
      <c r="M108" s="95" t="n">
        <f aca="false">+1-K108/L108</f>
        <v>0.692307692307692</v>
      </c>
    </row>
    <row r="109" customFormat="false" ht="12.8" hidden="false" customHeight="false" outlineLevel="0" collapsed="false">
      <c r="A109" s="34" t="s">
        <v>102</v>
      </c>
      <c r="B109" s="34" t="s">
        <v>103</v>
      </c>
      <c r="C109" s="94" t="n">
        <v>252</v>
      </c>
      <c r="D109" s="94" t="n">
        <v>27</v>
      </c>
      <c r="E109" s="94" t="n">
        <v>746</v>
      </c>
      <c r="F109" s="94" t="n">
        <f aca="false">SUM(C109:D109)</f>
        <v>279</v>
      </c>
      <c r="G109" s="87" t="n">
        <v>1025</v>
      </c>
      <c r="H109" s="95" t="n">
        <f aca="false">+1-E109/G109</f>
        <v>0.27219512195122</v>
      </c>
      <c r="I109" s="96" t="n">
        <v>288</v>
      </c>
      <c r="J109" s="96" t="n">
        <v>29</v>
      </c>
      <c r="K109" s="96" t="n">
        <f aca="false">+L109-I109-J109</f>
        <v>885</v>
      </c>
      <c r="L109" s="96" t="n">
        <v>1202</v>
      </c>
      <c r="M109" s="95" t="n">
        <f aca="false">+1-K109/L109</f>
        <v>0.263727121464226</v>
      </c>
    </row>
    <row r="110" customFormat="false" ht="12.8" hidden="false" customHeight="false" outlineLevel="0" collapsed="false">
      <c r="A110" s="34" t="s">
        <v>229</v>
      </c>
      <c r="B110" s="34" t="s">
        <v>230</v>
      </c>
      <c r="C110" s="94"/>
      <c r="D110" s="94"/>
      <c r="E110" s="94" t="n">
        <v>4</v>
      </c>
      <c r="F110" s="94" t="n">
        <f aca="false">SUM(C110:D110)</f>
        <v>0</v>
      </c>
      <c r="G110" s="87" t="n">
        <v>4</v>
      </c>
      <c r="H110" s="95" t="n">
        <f aca="false">+1-E110/G110</f>
        <v>0</v>
      </c>
      <c r="J110" s="96" t="n">
        <v>1</v>
      </c>
      <c r="L110" s="96" t="n">
        <v>18</v>
      </c>
      <c r="M110" s="95" t="n">
        <f aca="false">+1-K110/L110</f>
        <v>1</v>
      </c>
    </row>
    <row r="111" customFormat="false" ht="12.8" hidden="false" customHeight="false" outlineLevel="0" collapsed="false">
      <c r="A111" s="34" t="s">
        <v>93</v>
      </c>
      <c r="B111" s="34" t="s">
        <v>94</v>
      </c>
      <c r="C111" s="94" t="n">
        <v>459</v>
      </c>
      <c r="D111" s="94" t="n">
        <v>136</v>
      </c>
      <c r="E111" s="94" t="n">
        <v>324</v>
      </c>
      <c r="F111" s="94" t="n">
        <f aca="false">SUM(C111:D111)</f>
        <v>595</v>
      </c>
      <c r="G111" s="87" t="n">
        <v>919</v>
      </c>
      <c r="H111" s="95" t="n">
        <f aca="false">+1-E111/G111</f>
        <v>0.647442872687704</v>
      </c>
      <c r="I111" s="96" t="n">
        <v>646</v>
      </c>
      <c r="J111" s="96" t="n">
        <v>90</v>
      </c>
      <c r="K111" s="96" t="n">
        <f aca="false">+L111-I111-J111</f>
        <v>490</v>
      </c>
      <c r="L111" s="96" t="n">
        <v>1226</v>
      </c>
      <c r="M111" s="95" t="n">
        <f aca="false">+1-K111/L111</f>
        <v>0.600326264274062</v>
      </c>
    </row>
    <row r="112" customFormat="false" ht="12.8" hidden="false" customHeight="false" outlineLevel="0" collapsed="false">
      <c r="A112" s="34" t="s">
        <v>209</v>
      </c>
      <c r="B112" s="34" t="s">
        <v>210</v>
      </c>
      <c r="C112" s="94" t="n">
        <v>2</v>
      </c>
      <c r="D112" s="94" t="n">
        <v>3</v>
      </c>
      <c r="E112" s="94" t="n">
        <v>21</v>
      </c>
      <c r="F112" s="94" t="n">
        <f aca="false">SUM(C112:D112)</f>
        <v>5</v>
      </c>
      <c r="G112" s="87" t="n">
        <v>26</v>
      </c>
      <c r="H112" s="95" t="n">
        <f aca="false">+1-E112/G112</f>
        <v>0.192307692307692</v>
      </c>
      <c r="I112" s="96" t="n">
        <v>6</v>
      </c>
      <c r="K112" s="96" t="n">
        <f aca="false">+L112-I112-J112</f>
        <v>6</v>
      </c>
      <c r="L112" s="96" t="n">
        <v>12</v>
      </c>
      <c r="M112" s="95" t="n">
        <f aca="false">+1-K112/L112</f>
        <v>0.5</v>
      </c>
    </row>
    <row r="113" customFormat="false" ht="12.8" hidden="false" customHeight="false" outlineLevel="0" collapsed="false">
      <c r="A113" s="34" t="s">
        <v>271</v>
      </c>
      <c r="B113" s="34" t="s">
        <v>272</v>
      </c>
      <c r="C113" s="94"/>
      <c r="D113" s="94"/>
      <c r="E113" s="94" t="n">
        <v>3</v>
      </c>
      <c r="F113" s="94" t="n">
        <f aca="false">SUM(C113:D113)</f>
        <v>0</v>
      </c>
      <c r="G113" s="87" t="n">
        <v>3</v>
      </c>
      <c r="H113" s="95" t="n">
        <f aca="false">+1-E113/G113</f>
        <v>0</v>
      </c>
      <c r="K113" s="96" t="n">
        <f aca="false">+L113-I113-J113</f>
        <v>10</v>
      </c>
      <c r="L113" s="96" t="n">
        <v>10</v>
      </c>
      <c r="M113" s="95" t="n">
        <f aca="false">+1-K113/L113</f>
        <v>0</v>
      </c>
    </row>
    <row r="114" customFormat="false" ht="12.8" hidden="false" customHeight="false" outlineLevel="0" collapsed="false">
      <c r="A114" s="34" t="s">
        <v>122</v>
      </c>
      <c r="B114" s="34" t="s">
        <v>123</v>
      </c>
      <c r="C114" s="94" t="n">
        <v>122</v>
      </c>
      <c r="D114" s="94" t="n">
        <v>37</v>
      </c>
      <c r="E114" s="94" t="n">
        <v>358</v>
      </c>
      <c r="F114" s="94" t="n">
        <f aca="false">SUM(C114:D114)</f>
        <v>159</v>
      </c>
      <c r="G114" s="87" t="n">
        <v>517</v>
      </c>
      <c r="H114" s="95" t="n">
        <f aca="false">+1-E114/G114</f>
        <v>0.307543520309478</v>
      </c>
      <c r="I114" s="96" t="n">
        <v>136</v>
      </c>
      <c r="J114" s="96" t="n">
        <v>39</v>
      </c>
      <c r="K114" s="96" t="n">
        <f aca="false">+L114-I114-J114</f>
        <v>375</v>
      </c>
      <c r="L114" s="96" t="n">
        <v>550</v>
      </c>
      <c r="M114" s="95" t="n">
        <f aca="false">+1-K114/L114</f>
        <v>0.318181818181818</v>
      </c>
    </row>
    <row r="115" customFormat="false" ht="12.8" hidden="false" customHeight="false" outlineLevel="0" collapsed="false">
      <c r="A115" s="34" t="s">
        <v>186</v>
      </c>
      <c r="B115" s="34" t="s">
        <v>187</v>
      </c>
      <c r="C115" s="94" t="n">
        <v>14</v>
      </c>
      <c r="D115" s="94" t="n">
        <v>4</v>
      </c>
      <c r="E115" s="94" t="n">
        <v>40</v>
      </c>
      <c r="F115" s="94" t="n">
        <f aca="false">SUM(C115:D115)</f>
        <v>18</v>
      </c>
      <c r="G115" s="87" t="n">
        <v>58</v>
      </c>
      <c r="H115" s="95" t="n">
        <f aca="false">+1-E115/G115</f>
        <v>0.310344827586207</v>
      </c>
      <c r="I115" s="96" t="n">
        <v>30</v>
      </c>
      <c r="J115" s="96" t="n">
        <v>6</v>
      </c>
      <c r="K115" s="96" t="n">
        <f aca="false">+L115-I115-J115</f>
        <v>160</v>
      </c>
      <c r="L115" s="96" t="n">
        <v>196</v>
      </c>
      <c r="M115" s="95" t="n">
        <f aca="false">+1-K115/L115</f>
        <v>0.183673469387755</v>
      </c>
    </row>
    <row r="116" customFormat="false" ht="12.8" hidden="false" customHeight="false" outlineLevel="0" collapsed="false">
      <c r="A116" s="34" t="s">
        <v>13</v>
      </c>
      <c r="B116" s="34" t="s">
        <v>13</v>
      </c>
      <c r="C116" s="94" t="n">
        <v>6130</v>
      </c>
      <c r="D116" s="94" t="n">
        <v>4141</v>
      </c>
      <c r="E116" s="94" t="n">
        <v>31746</v>
      </c>
      <c r="F116" s="94" t="n">
        <f aca="false">SUM(C116:D116)</f>
        <v>10271</v>
      </c>
      <c r="G116" s="87" t="n">
        <v>42020</v>
      </c>
      <c r="H116" s="95" t="n">
        <f aca="false">+1-E116/G116</f>
        <v>0.244502617801047</v>
      </c>
      <c r="I116" s="96" t="n">
        <v>9237</v>
      </c>
      <c r="J116" s="96" t="n">
        <v>4638</v>
      </c>
      <c r="K116" s="96" t="n">
        <v>52442</v>
      </c>
      <c r="L116" s="96" t="n">
        <v>66437</v>
      </c>
      <c r="M116" s="95" t="n">
        <f aca="false">+1-K116/L116</f>
        <v>0.210650691632675</v>
      </c>
    </row>
    <row r="117" customFormat="false" ht="12.8" hidden="false" customHeight="false" outlineLevel="0" collapsed="false">
      <c r="A117" s="34" t="s">
        <v>160</v>
      </c>
      <c r="B117" s="34" t="s">
        <v>161</v>
      </c>
      <c r="C117" s="94" t="n">
        <v>4</v>
      </c>
      <c r="D117" s="94" t="n">
        <v>2</v>
      </c>
      <c r="E117" s="94" t="n">
        <v>57</v>
      </c>
      <c r="F117" s="94" t="n">
        <f aca="false">SUM(C117:D117)</f>
        <v>6</v>
      </c>
      <c r="G117" s="87" t="n">
        <v>63</v>
      </c>
      <c r="H117" s="95" t="n">
        <f aca="false">+1-E117/G117</f>
        <v>0.0952380952380952</v>
      </c>
      <c r="I117" s="96" t="n">
        <v>14</v>
      </c>
      <c r="J117" s="96" t="n">
        <v>9</v>
      </c>
      <c r="K117" s="96" t="n">
        <f aca="false">+L117-I117-J117</f>
        <v>155</v>
      </c>
      <c r="L117" s="96" t="n">
        <v>178</v>
      </c>
      <c r="M117" s="95" t="n">
        <f aca="false">+1-K117/L117</f>
        <v>0.129213483146067</v>
      </c>
    </row>
    <row r="118" customFormat="false" ht="12.8" hidden="false" customHeight="false" outlineLevel="0" collapsed="false">
      <c r="A118" s="34" t="s">
        <v>356</v>
      </c>
      <c r="B118" s="34" t="s">
        <v>357</v>
      </c>
      <c r="C118" s="94" t="n">
        <v>1</v>
      </c>
      <c r="D118" s="94"/>
      <c r="E118" s="94" t="n">
        <v>2</v>
      </c>
      <c r="F118" s="94" t="n">
        <f aca="false">SUM(C118:D118)</f>
        <v>1</v>
      </c>
      <c r="G118" s="87" t="n">
        <v>3</v>
      </c>
      <c r="H118" s="95" t="n">
        <f aca="false">+1-E118/G118</f>
        <v>0.333333333333333</v>
      </c>
      <c r="K118" s="96" t="n">
        <f aca="false">+L118-I118-J118</f>
        <v>1</v>
      </c>
      <c r="L118" s="96" t="n">
        <v>1</v>
      </c>
      <c r="M118" s="95" t="n">
        <f aca="false">+1-K118/L118</f>
        <v>0</v>
      </c>
    </row>
    <row r="119" customFormat="false" ht="12.8" hidden="false" customHeight="false" outlineLevel="0" collapsed="false">
      <c r="A119" s="34" t="s">
        <v>60</v>
      </c>
      <c r="B119" s="34" t="s">
        <v>85</v>
      </c>
      <c r="C119" s="94" t="n">
        <v>395</v>
      </c>
      <c r="D119" s="94" t="n">
        <v>8</v>
      </c>
      <c r="E119" s="94" t="n">
        <v>740</v>
      </c>
      <c r="F119" s="94" t="n">
        <f aca="false">SUM(C119:D119)</f>
        <v>403</v>
      </c>
      <c r="G119" s="87" t="n">
        <v>1143</v>
      </c>
      <c r="H119" s="95" t="n">
        <f aca="false">+1-E119/G119</f>
        <v>0.352580927384077</v>
      </c>
      <c r="I119" s="96" t="n">
        <v>495</v>
      </c>
      <c r="J119" s="96" t="n">
        <v>6</v>
      </c>
      <c r="K119" s="96" t="n">
        <f aca="false">+L119-I119-J119</f>
        <v>911</v>
      </c>
      <c r="L119" s="96" t="n">
        <v>1412</v>
      </c>
      <c r="M119" s="95" t="n">
        <f aca="false">+1-K119/L119</f>
        <v>0.354815864022663</v>
      </c>
    </row>
    <row r="120" customFormat="false" ht="12.8" hidden="false" customHeight="false" outlineLevel="0" collapsed="false">
      <c r="A120" s="34" t="s">
        <v>62</v>
      </c>
      <c r="B120" s="34" t="s">
        <v>95</v>
      </c>
      <c r="C120" s="94" t="n">
        <v>25</v>
      </c>
      <c r="D120" s="94" t="n">
        <v>7</v>
      </c>
      <c r="E120" s="94" t="n">
        <v>122</v>
      </c>
      <c r="F120" s="94" t="n">
        <f aca="false">SUM(C120:D120)</f>
        <v>32</v>
      </c>
      <c r="G120" s="87" t="n">
        <v>154</v>
      </c>
      <c r="H120" s="95" t="n">
        <f aca="false">+1-E120/G120</f>
        <v>0.207792207792208</v>
      </c>
      <c r="I120" s="96" t="n">
        <v>52</v>
      </c>
      <c r="J120" s="96" t="n">
        <v>30</v>
      </c>
      <c r="K120" s="96" t="n">
        <f aca="false">+L120-I120-J120</f>
        <v>239</v>
      </c>
      <c r="L120" s="96" t="n">
        <v>321</v>
      </c>
      <c r="M120" s="95" t="n">
        <f aca="false">+1-K120/L120</f>
        <v>0.255451713395639</v>
      </c>
    </row>
    <row r="121" customFormat="false" ht="12.8" hidden="false" customHeight="false" outlineLevel="0" collapsed="false">
      <c r="A121" s="34" t="s">
        <v>140</v>
      </c>
      <c r="B121" s="34" t="s">
        <v>300</v>
      </c>
      <c r="C121" s="94" t="n">
        <v>6</v>
      </c>
      <c r="D121" s="94" t="n">
        <v>2</v>
      </c>
      <c r="E121" s="94" t="n">
        <v>47</v>
      </c>
      <c r="F121" s="94" t="n">
        <f aca="false">SUM(C121:D121)</f>
        <v>8</v>
      </c>
      <c r="G121" s="87" t="n">
        <v>55</v>
      </c>
      <c r="H121" s="95" t="n">
        <f aca="false">+1-E121/G121</f>
        <v>0.145454545454546</v>
      </c>
      <c r="I121" s="96" t="n">
        <v>24</v>
      </c>
      <c r="J121" s="96" t="n">
        <v>10</v>
      </c>
      <c r="K121" s="96" t="n">
        <f aca="false">+L121-I121-J121</f>
        <v>119</v>
      </c>
      <c r="L121" s="96" t="n">
        <v>153</v>
      </c>
      <c r="M121" s="95" t="n">
        <f aca="false">+1-K121/L121</f>
        <v>0.222222222222222</v>
      </c>
    </row>
    <row r="122" customFormat="false" ht="12.8" hidden="false" customHeight="false" outlineLevel="0" collapsed="false">
      <c r="A122" s="34" t="s">
        <v>227</v>
      </c>
      <c r="B122" s="34" t="s">
        <v>358</v>
      </c>
      <c r="C122" s="94"/>
      <c r="D122" s="94"/>
      <c r="E122" s="94" t="n">
        <v>13</v>
      </c>
      <c r="F122" s="94" t="n">
        <f aca="false">SUM(C122:D122)</f>
        <v>0</v>
      </c>
      <c r="G122" s="87" t="n">
        <v>13</v>
      </c>
      <c r="H122" s="95" t="n">
        <f aca="false">+1-E122/G122</f>
        <v>0</v>
      </c>
      <c r="I122" s="96" t="n">
        <v>10</v>
      </c>
      <c r="J122" s="96" t="n">
        <v>1</v>
      </c>
      <c r="K122" s="96" t="n">
        <f aca="false">+L122-I122-J122</f>
        <v>29</v>
      </c>
      <c r="L122" s="96" t="n">
        <v>40</v>
      </c>
      <c r="M122" s="95" t="n">
        <f aca="false">+1-K122/L122</f>
        <v>0.275</v>
      </c>
    </row>
    <row r="123" customFormat="false" ht="12.8" hidden="false" customHeight="false" outlineLevel="0" collapsed="false">
      <c r="A123" s="34" t="s">
        <v>180</v>
      </c>
      <c r="B123" s="34" t="s">
        <v>181</v>
      </c>
      <c r="C123" s="94" t="n">
        <v>20</v>
      </c>
      <c r="D123" s="94" t="n">
        <v>31</v>
      </c>
      <c r="E123" s="94" t="n">
        <v>9</v>
      </c>
      <c r="F123" s="94" t="n">
        <f aca="false">SUM(C123:D123)</f>
        <v>51</v>
      </c>
      <c r="G123" s="87" t="n">
        <v>60</v>
      </c>
      <c r="H123" s="95" t="n">
        <f aca="false">+1-E123/G123</f>
        <v>0.85</v>
      </c>
      <c r="I123" s="96" t="n">
        <v>18</v>
      </c>
      <c r="J123" s="96" t="n">
        <v>24</v>
      </c>
      <c r="K123" s="96" t="n">
        <f aca="false">+L123-I123-J123</f>
        <v>14</v>
      </c>
      <c r="L123" s="96" t="n">
        <v>56</v>
      </c>
      <c r="M123" s="95" t="n">
        <f aca="false">+1-K123/L123</f>
        <v>0.75</v>
      </c>
    </row>
    <row r="124" customFormat="false" ht="12.8" hidden="false" customHeight="false" outlineLevel="0" collapsed="false">
      <c r="A124" s="34" t="s">
        <v>359</v>
      </c>
      <c r="B124" s="34" t="s">
        <v>360</v>
      </c>
      <c r="C124" s="94"/>
      <c r="D124" s="94"/>
      <c r="E124" s="94" t="n">
        <v>4</v>
      </c>
      <c r="F124" s="94" t="n">
        <f aca="false">SUM(C124:D124)</f>
        <v>0</v>
      </c>
      <c r="G124" s="87" t="n">
        <v>4</v>
      </c>
      <c r="H124" s="95" t="n">
        <f aca="false">+1-E124/G124</f>
        <v>0</v>
      </c>
      <c r="I124" s="96" t="n">
        <v>1</v>
      </c>
      <c r="K124" s="96" t="n">
        <f aca="false">+L124-I124-J124</f>
        <v>1</v>
      </c>
      <c r="L124" s="96" t="n">
        <v>2</v>
      </c>
      <c r="M124" s="95" t="n">
        <f aca="false">+1-K124/L124</f>
        <v>0.5</v>
      </c>
    </row>
  </sheetData>
  <autoFilter ref="A2:M124"/>
  <mergeCells count="2">
    <mergeCell ref="C1:H1"/>
    <mergeCell ref="I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69"/>
  <sheetViews>
    <sheetView showFormulas="false" showGridLines="true" showRowColHeaders="true" showZeros="true" rightToLeft="false" tabSelected="false" showOutlineSymbols="true" defaultGridColor="true" view="normal" topLeftCell="A1" colorId="64" zoomScale="142" zoomScaleNormal="142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false" hidden="false" outlineLevel="0" max="2" min="1" style="97" width="11.52"/>
    <col collapsed="false" customWidth="false" hidden="false" outlineLevel="0" max="15" min="3" style="98" width="11.52"/>
    <col collapsed="false" customWidth="false" hidden="false" outlineLevel="0" max="1024" min="16" style="97" width="11.52"/>
  </cols>
  <sheetData>
    <row r="1" customFormat="false" ht="12.8" hidden="false" customHeight="false" outlineLevel="0" collapsed="false">
      <c r="A1" s="99" t="s">
        <v>361</v>
      </c>
      <c r="B1" s="100" t="s">
        <v>362</v>
      </c>
      <c r="C1" s="101" t="s">
        <v>363</v>
      </c>
      <c r="D1" s="102" t="s">
        <v>364</v>
      </c>
      <c r="E1" s="102" t="s">
        <v>365</v>
      </c>
      <c r="F1" s="102" t="s">
        <v>366</v>
      </c>
      <c r="G1" s="102" t="s">
        <v>367</v>
      </c>
      <c r="H1" s="102" t="s">
        <v>368</v>
      </c>
      <c r="I1" s="102" t="s">
        <v>369</v>
      </c>
      <c r="J1" s="102" t="s">
        <v>370</v>
      </c>
      <c r="K1" s="102" t="s">
        <v>371</v>
      </c>
      <c r="L1" s="102" t="s">
        <v>372</v>
      </c>
      <c r="M1" s="102" t="s">
        <v>373</v>
      </c>
      <c r="N1" s="102" t="s">
        <v>374</v>
      </c>
      <c r="O1" s="102" t="s">
        <v>375</v>
      </c>
      <c r="P1" s="103" t="s">
        <v>376</v>
      </c>
    </row>
    <row r="2" s="110" customFormat="true" ht="12.8" hidden="false" customHeight="false" outlineLevel="0" collapsed="false">
      <c r="A2" s="104" t="s">
        <v>13</v>
      </c>
      <c r="B2" s="105" t="s">
        <v>76</v>
      </c>
      <c r="C2" s="106" t="n">
        <v>160785</v>
      </c>
      <c r="D2" s="107" t="n">
        <v>161650</v>
      </c>
      <c r="E2" s="107" t="n">
        <v>163685</v>
      </c>
      <c r="F2" s="107" t="n">
        <v>163550</v>
      </c>
      <c r="G2" s="107" t="n">
        <v>163385</v>
      </c>
      <c r="H2" s="107" t="n">
        <v>165650</v>
      </c>
      <c r="I2" s="107" t="n">
        <v>161805</v>
      </c>
      <c r="J2" s="107" t="n">
        <v>161085</v>
      </c>
      <c r="K2" s="107" t="n">
        <v>158435</v>
      </c>
      <c r="L2" s="107" t="n">
        <v>154325</v>
      </c>
      <c r="M2" s="107" t="n">
        <v>154275</v>
      </c>
      <c r="N2" s="107" t="n">
        <v>151450</v>
      </c>
      <c r="O2" s="108" t="n">
        <v>151200</v>
      </c>
      <c r="P2" s="109" t="n">
        <f aca="false">+O2-C2</f>
        <v>-9585</v>
      </c>
    </row>
    <row r="3" customFormat="false" ht="12.8" hidden="false" customHeight="false" outlineLevel="0" collapsed="false">
      <c r="A3" s="111" t="s">
        <v>38</v>
      </c>
      <c r="B3" s="112" t="s">
        <v>78</v>
      </c>
      <c r="C3" s="113" t="n">
        <v>16365</v>
      </c>
      <c r="D3" s="114" t="n">
        <v>16740</v>
      </c>
      <c r="E3" s="114" t="n">
        <v>17135</v>
      </c>
      <c r="F3" s="114" t="n">
        <v>17470</v>
      </c>
      <c r="G3" s="114" t="n">
        <v>18200</v>
      </c>
      <c r="H3" s="114" t="n">
        <v>18150</v>
      </c>
      <c r="I3" s="114" t="n">
        <v>17695</v>
      </c>
      <c r="J3" s="114" t="n">
        <v>17500</v>
      </c>
      <c r="K3" s="114" t="n">
        <v>17400</v>
      </c>
      <c r="L3" s="114" t="n">
        <v>16785</v>
      </c>
      <c r="M3" s="114" t="n">
        <v>17165</v>
      </c>
      <c r="N3" s="114" t="n">
        <v>17095</v>
      </c>
      <c r="O3" s="115" t="n">
        <v>17520</v>
      </c>
      <c r="P3" s="109" t="n">
        <f aca="false">+O3-C3</f>
        <v>1155</v>
      </c>
    </row>
    <row r="4" customFormat="false" ht="12.8" hidden="false" customHeight="false" outlineLevel="0" collapsed="false">
      <c r="A4" s="111" t="s">
        <v>50</v>
      </c>
      <c r="B4" s="112" t="s">
        <v>79</v>
      </c>
      <c r="C4" s="113" t="n">
        <v>13815</v>
      </c>
      <c r="D4" s="114" t="n">
        <v>13630</v>
      </c>
      <c r="E4" s="114" t="n">
        <v>13500</v>
      </c>
      <c r="F4" s="114" t="n">
        <v>13380</v>
      </c>
      <c r="G4" s="114" t="n">
        <v>13435</v>
      </c>
      <c r="H4" s="114" t="n">
        <v>13490</v>
      </c>
      <c r="I4" s="114" t="n">
        <v>13290</v>
      </c>
      <c r="J4" s="114" t="n">
        <v>13015</v>
      </c>
      <c r="K4" s="114" t="n">
        <v>12855</v>
      </c>
      <c r="L4" s="114" t="n">
        <v>12115</v>
      </c>
      <c r="M4" s="114" t="n">
        <v>11795</v>
      </c>
      <c r="N4" s="114" t="n">
        <v>11110</v>
      </c>
      <c r="O4" s="115" t="n">
        <v>10580</v>
      </c>
      <c r="P4" s="109" t="n">
        <f aca="false">+O4-C4</f>
        <v>-3235</v>
      </c>
    </row>
    <row r="5" customFormat="false" ht="12.8" hidden="false" customHeight="false" outlineLevel="0" collapsed="false">
      <c r="A5" s="111" t="s">
        <v>42</v>
      </c>
      <c r="B5" s="112" t="s">
        <v>80</v>
      </c>
      <c r="C5" s="113" t="n">
        <v>9180</v>
      </c>
      <c r="D5" s="114" t="n">
        <v>9600</v>
      </c>
      <c r="E5" s="114" t="n">
        <v>9960</v>
      </c>
      <c r="F5" s="114" t="n">
        <v>10320</v>
      </c>
      <c r="G5" s="114" t="n">
        <v>10580</v>
      </c>
      <c r="H5" s="114" t="n">
        <v>11055</v>
      </c>
      <c r="I5" s="114" t="n">
        <v>9570</v>
      </c>
      <c r="J5" s="114" t="n">
        <v>9605</v>
      </c>
      <c r="K5" s="114" t="n">
        <v>9885</v>
      </c>
      <c r="L5" s="114" t="n">
        <v>9965</v>
      </c>
      <c r="M5" s="114" t="n">
        <v>10320</v>
      </c>
      <c r="N5" s="114" t="n">
        <v>10305</v>
      </c>
      <c r="O5" s="115" t="n">
        <v>10285</v>
      </c>
      <c r="P5" s="109" t="n">
        <f aca="false">+O5-C5</f>
        <v>1105</v>
      </c>
    </row>
    <row r="6" customFormat="false" ht="12.8" hidden="false" customHeight="false" outlineLevel="0" collapsed="false">
      <c r="A6" s="111" t="s">
        <v>46</v>
      </c>
      <c r="B6" s="112" t="s">
        <v>81</v>
      </c>
      <c r="C6" s="113" t="n">
        <v>9105</v>
      </c>
      <c r="D6" s="114" t="n">
        <v>9025</v>
      </c>
      <c r="E6" s="114" t="n">
        <v>9030</v>
      </c>
      <c r="F6" s="114" t="n">
        <v>8790</v>
      </c>
      <c r="G6" s="114" t="n">
        <v>8750</v>
      </c>
      <c r="H6" s="114" t="n">
        <v>8600</v>
      </c>
      <c r="I6" s="114" t="n">
        <v>8365</v>
      </c>
      <c r="J6" s="114" t="n">
        <v>8515</v>
      </c>
      <c r="K6" s="114" t="n">
        <v>8565</v>
      </c>
      <c r="L6" s="114" t="n">
        <v>8425</v>
      </c>
      <c r="M6" s="114" t="n">
        <v>8435</v>
      </c>
      <c r="N6" s="114" t="n">
        <v>8235</v>
      </c>
      <c r="O6" s="115" t="n">
        <v>8225</v>
      </c>
      <c r="P6" s="109" t="n">
        <f aca="false">+O6-C6</f>
        <v>-880</v>
      </c>
    </row>
    <row r="7" customFormat="false" ht="12.8" hidden="false" customHeight="false" outlineLevel="0" collapsed="false">
      <c r="A7" s="111" t="s">
        <v>56</v>
      </c>
      <c r="B7" s="112" t="s">
        <v>82</v>
      </c>
      <c r="C7" s="113" t="n">
        <v>8195</v>
      </c>
      <c r="D7" s="114" t="n">
        <v>8470</v>
      </c>
      <c r="E7" s="114" t="n">
        <v>8315</v>
      </c>
      <c r="F7" s="114" t="n">
        <v>8360</v>
      </c>
      <c r="G7" s="114" t="n">
        <v>8285</v>
      </c>
      <c r="H7" s="114" t="n">
        <v>8235</v>
      </c>
      <c r="I7" s="114" t="n">
        <v>8130</v>
      </c>
      <c r="J7" s="114" t="n">
        <v>8165</v>
      </c>
      <c r="K7" s="114" t="n">
        <v>8075</v>
      </c>
      <c r="L7" s="114" t="n">
        <v>8010</v>
      </c>
      <c r="M7" s="114" t="n">
        <v>7965</v>
      </c>
      <c r="N7" s="114" t="n">
        <v>7835</v>
      </c>
      <c r="O7" s="115" t="n">
        <v>7740</v>
      </c>
      <c r="P7" s="109" t="n">
        <f aca="false">+O7-C7</f>
        <v>-455</v>
      </c>
    </row>
    <row r="8" customFormat="false" ht="12.8" hidden="false" customHeight="false" outlineLevel="0" collapsed="false">
      <c r="A8" s="111" t="s">
        <v>44</v>
      </c>
      <c r="B8" s="112" t="s">
        <v>377</v>
      </c>
      <c r="C8" s="113" t="n">
        <v>5965</v>
      </c>
      <c r="D8" s="114" t="n">
        <v>6245</v>
      </c>
      <c r="E8" s="114" t="n">
        <v>6370</v>
      </c>
      <c r="F8" s="114" t="n">
        <v>6495</v>
      </c>
      <c r="G8" s="114" t="n">
        <v>6445</v>
      </c>
      <c r="H8" s="114" t="n">
        <v>6640</v>
      </c>
      <c r="I8" s="114" t="n">
        <v>6800</v>
      </c>
      <c r="J8" s="114" t="n">
        <v>6900</v>
      </c>
      <c r="K8" s="114" t="n">
        <v>6880</v>
      </c>
      <c r="L8" s="114" t="n">
        <v>6755</v>
      </c>
      <c r="M8" s="114" t="n">
        <v>6675</v>
      </c>
      <c r="N8" s="114" t="n">
        <v>6610</v>
      </c>
      <c r="O8" s="115" t="n">
        <v>6515</v>
      </c>
      <c r="P8" s="109" t="n">
        <f aca="false">+O8-C8</f>
        <v>550</v>
      </c>
    </row>
    <row r="9" customFormat="false" ht="12.8" hidden="false" customHeight="false" outlineLevel="0" collapsed="false">
      <c r="A9" s="111" t="s">
        <v>64</v>
      </c>
      <c r="B9" s="112" t="s">
        <v>88</v>
      </c>
      <c r="C9" s="113" t="n">
        <v>5730</v>
      </c>
      <c r="D9" s="114" t="n">
        <v>5710</v>
      </c>
      <c r="E9" s="114" t="n">
        <v>5845</v>
      </c>
      <c r="F9" s="114" t="n">
        <v>5935</v>
      </c>
      <c r="G9" s="114" t="n">
        <v>5930</v>
      </c>
      <c r="H9" s="114" t="n">
        <v>5850</v>
      </c>
      <c r="I9" s="114" t="n">
        <v>5910</v>
      </c>
      <c r="J9" s="114" t="n">
        <v>5985</v>
      </c>
      <c r="K9" s="114" t="n">
        <v>5945</v>
      </c>
      <c r="L9" s="114" t="n">
        <v>5860</v>
      </c>
      <c r="M9" s="114" t="n">
        <v>5775</v>
      </c>
      <c r="N9" s="114" t="n">
        <v>5995</v>
      </c>
      <c r="O9" s="115" t="n">
        <v>6230</v>
      </c>
      <c r="P9" s="109" t="n">
        <f aca="false">+O9-C9</f>
        <v>500</v>
      </c>
    </row>
    <row r="10" customFormat="false" ht="12.8" hidden="false" customHeight="false" outlineLevel="0" collapsed="false">
      <c r="A10" s="111" t="s">
        <v>60</v>
      </c>
      <c r="B10" s="112" t="s">
        <v>85</v>
      </c>
      <c r="C10" s="113" t="n">
        <v>4335</v>
      </c>
      <c r="D10" s="114" t="n">
        <v>4700</v>
      </c>
      <c r="E10" s="114" t="n">
        <v>4875</v>
      </c>
      <c r="F10" s="114" t="n">
        <v>4910</v>
      </c>
      <c r="G10" s="114" t="n">
        <v>4860</v>
      </c>
      <c r="H10" s="114" t="n">
        <v>5010</v>
      </c>
      <c r="I10" s="114" t="n">
        <v>5190</v>
      </c>
      <c r="J10" s="114" t="n">
        <v>5355</v>
      </c>
      <c r="K10" s="114" t="n">
        <v>5420</v>
      </c>
      <c r="L10" s="114" t="n">
        <v>5465</v>
      </c>
      <c r="M10" s="114" t="n">
        <v>5615</v>
      </c>
      <c r="N10" s="114" t="n">
        <v>5680</v>
      </c>
      <c r="O10" s="115" t="n">
        <v>5660</v>
      </c>
      <c r="P10" s="109" t="n">
        <f aca="false">+O10-C10</f>
        <v>1325</v>
      </c>
    </row>
    <row r="11" customFormat="false" ht="12.8" hidden="false" customHeight="false" outlineLevel="0" collapsed="false">
      <c r="A11" s="111" t="s">
        <v>58</v>
      </c>
      <c r="B11" s="112" t="s">
        <v>86</v>
      </c>
      <c r="C11" s="113" t="n">
        <v>5640</v>
      </c>
      <c r="D11" s="114" t="n">
        <v>5680</v>
      </c>
      <c r="E11" s="114" t="n">
        <v>5875</v>
      </c>
      <c r="F11" s="114" t="n">
        <v>5845</v>
      </c>
      <c r="G11" s="114" t="n">
        <v>5860</v>
      </c>
      <c r="H11" s="114" t="n">
        <v>5920</v>
      </c>
      <c r="I11" s="114" t="n">
        <v>5075</v>
      </c>
      <c r="J11" s="114" t="n">
        <v>4950</v>
      </c>
      <c r="K11" s="114" t="n">
        <v>4920</v>
      </c>
      <c r="L11" s="114" t="n">
        <v>4775</v>
      </c>
      <c r="M11" s="114" t="n">
        <v>4830</v>
      </c>
      <c r="N11" s="114" t="n">
        <v>4755</v>
      </c>
      <c r="O11" s="115" t="n">
        <v>4820</v>
      </c>
      <c r="P11" s="109" t="n">
        <f aca="false">+O11-C11</f>
        <v>-820</v>
      </c>
    </row>
    <row r="12" customFormat="false" ht="12.8" hidden="false" customHeight="false" outlineLevel="0" collapsed="false">
      <c r="A12" s="111" t="s">
        <v>91</v>
      </c>
      <c r="B12" s="112" t="s">
        <v>92</v>
      </c>
      <c r="C12" s="113" t="n">
        <v>4560</v>
      </c>
      <c r="D12" s="114" t="n">
        <v>4485</v>
      </c>
      <c r="E12" s="114" t="n">
        <v>4730</v>
      </c>
      <c r="F12" s="114" t="n">
        <v>4835</v>
      </c>
      <c r="G12" s="114" t="n">
        <v>4830</v>
      </c>
      <c r="H12" s="114" t="n">
        <v>5280</v>
      </c>
      <c r="I12" s="114" t="n">
        <v>5205</v>
      </c>
      <c r="J12" s="114" t="n">
        <v>5315</v>
      </c>
      <c r="K12" s="114" t="n">
        <v>5260</v>
      </c>
      <c r="L12" s="114" t="n">
        <v>5025</v>
      </c>
      <c r="M12" s="114" t="n">
        <v>4855</v>
      </c>
      <c r="N12" s="114" t="n">
        <v>4635</v>
      </c>
      <c r="O12" s="115" t="n">
        <v>4460</v>
      </c>
      <c r="P12" s="109" t="n">
        <f aca="false">+O12-C12</f>
        <v>-100</v>
      </c>
    </row>
    <row r="13" customFormat="false" ht="12.8" hidden="false" customHeight="false" outlineLevel="0" collapsed="false">
      <c r="A13" s="111" t="s">
        <v>54</v>
      </c>
      <c r="B13" s="112" t="s">
        <v>89</v>
      </c>
      <c r="C13" s="113" t="n">
        <v>5190</v>
      </c>
      <c r="D13" s="114" t="n">
        <v>4600</v>
      </c>
      <c r="E13" s="114" t="n">
        <v>4485</v>
      </c>
      <c r="F13" s="114" t="n">
        <v>4360</v>
      </c>
      <c r="G13" s="114" t="n">
        <v>4200</v>
      </c>
      <c r="H13" s="114" t="n">
        <v>4230</v>
      </c>
      <c r="I13" s="114" t="n">
        <v>4210</v>
      </c>
      <c r="J13" s="114" t="n">
        <v>4165</v>
      </c>
      <c r="K13" s="114" t="n">
        <v>4065</v>
      </c>
      <c r="L13" s="114" t="n">
        <v>3945</v>
      </c>
      <c r="M13" s="114" t="n">
        <v>4025</v>
      </c>
      <c r="N13" s="114" t="n">
        <v>3970</v>
      </c>
      <c r="O13" s="115" t="n">
        <v>4135</v>
      </c>
      <c r="P13" s="109" t="n">
        <f aca="false">+O13-C13</f>
        <v>-1055</v>
      </c>
    </row>
    <row r="14" customFormat="false" ht="12.8" hidden="false" customHeight="false" outlineLevel="0" collapsed="false">
      <c r="A14" s="111" t="s">
        <v>102</v>
      </c>
      <c r="B14" s="112" t="s">
        <v>103</v>
      </c>
      <c r="C14" s="113" t="n">
        <v>3025</v>
      </c>
      <c r="D14" s="114" t="n">
        <v>3075</v>
      </c>
      <c r="E14" s="114" t="n">
        <v>3110</v>
      </c>
      <c r="F14" s="114" t="n">
        <v>3100</v>
      </c>
      <c r="G14" s="114" t="n">
        <v>3130</v>
      </c>
      <c r="H14" s="114" t="n">
        <v>3265</v>
      </c>
      <c r="I14" s="114" t="n">
        <v>3065</v>
      </c>
      <c r="J14" s="114" t="n">
        <v>3175</v>
      </c>
      <c r="K14" s="114" t="n">
        <v>3295</v>
      </c>
      <c r="L14" s="114" t="n">
        <v>3360</v>
      </c>
      <c r="M14" s="114" t="n">
        <v>3115</v>
      </c>
      <c r="N14" s="114" t="n">
        <v>3120</v>
      </c>
      <c r="O14" s="115" t="n">
        <v>3375</v>
      </c>
      <c r="P14" s="109" t="n">
        <f aca="false">+O14-C14</f>
        <v>350</v>
      </c>
    </row>
    <row r="15" customFormat="false" ht="12.8" hidden="false" customHeight="false" outlineLevel="0" collapsed="false">
      <c r="A15" s="111" t="s">
        <v>52</v>
      </c>
      <c r="B15" s="112" t="s">
        <v>378</v>
      </c>
      <c r="C15" s="113" t="n">
        <v>3410</v>
      </c>
      <c r="D15" s="114" t="n">
        <v>3375</v>
      </c>
      <c r="E15" s="114" t="n">
        <v>3335</v>
      </c>
      <c r="F15" s="114" t="n">
        <v>3350</v>
      </c>
      <c r="G15" s="114" t="n">
        <v>3240</v>
      </c>
      <c r="H15" s="114" t="n">
        <v>3445</v>
      </c>
      <c r="I15" s="114" t="n">
        <v>3540</v>
      </c>
      <c r="J15" s="114" t="n">
        <v>3585</v>
      </c>
      <c r="K15" s="114" t="n">
        <v>3070</v>
      </c>
      <c r="L15" s="114" t="n">
        <v>2950</v>
      </c>
      <c r="M15" s="114" t="n">
        <v>3070</v>
      </c>
      <c r="N15" s="114" t="n">
        <v>2950</v>
      </c>
      <c r="O15" s="115" t="n">
        <v>3125</v>
      </c>
      <c r="P15" s="109" t="n">
        <f aca="false">+O15-C15</f>
        <v>-285</v>
      </c>
    </row>
    <row r="16" customFormat="false" ht="12.8" hidden="false" customHeight="false" outlineLevel="0" collapsed="false">
      <c r="A16" s="111" t="s">
        <v>104</v>
      </c>
      <c r="B16" s="112" t="s">
        <v>105</v>
      </c>
      <c r="C16" s="113" t="n">
        <v>2755</v>
      </c>
      <c r="D16" s="114" t="n">
        <v>2765</v>
      </c>
      <c r="E16" s="114" t="n">
        <v>2795</v>
      </c>
      <c r="F16" s="114" t="n">
        <v>2770</v>
      </c>
      <c r="G16" s="114" t="n">
        <v>2775</v>
      </c>
      <c r="H16" s="114" t="n">
        <v>2880</v>
      </c>
      <c r="I16" s="114" t="n">
        <v>2945</v>
      </c>
      <c r="J16" s="114" t="n">
        <v>3075</v>
      </c>
      <c r="K16" s="114" t="n">
        <v>3070</v>
      </c>
      <c r="L16" s="114" t="n">
        <v>3005</v>
      </c>
      <c r="M16" s="114" t="n">
        <v>3005</v>
      </c>
      <c r="N16" s="114" t="n">
        <v>2990</v>
      </c>
      <c r="O16" s="115" t="n">
        <v>2860</v>
      </c>
      <c r="P16" s="109" t="n">
        <f aca="false">+O16-C16</f>
        <v>105</v>
      </c>
    </row>
    <row r="17" customFormat="false" ht="12.8" hidden="false" customHeight="false" outlineLevel="0" collapsed="false">
      <c r="A17" s="111" t="s">
        <v>110</v>
      </c>
      <c r="B17" s="112" t="s">
        <v>111</v>
      </c>
      <c r="C17" s="113" t="n">
        <v>4095</v>
      </c>
      <c r="D17" s="114" t="n">
        <v>3835</v>
      </c>
      <c r="E17" s="114" t="n">
        <v>3645</v>
      </c>
      <c r="F17" s="114" t="n">
        <v>3475</v>
      </c>
      <c r="G17" s="114" t="n">
        <v>3415</v>
      </c>
      <c r="H17" s="114" t="n">
        <v>3430</v>
      </c>
      <c r="I17" s="114" t="n">
        <v>3310</v>
      </c>
      <c r="J17" s="114" t="n">
        <v>3170</v>
      </c>
      <c r="K17" s="114" t="n">
        <v>3160</v>
      </c>
      <c r="L17" s="114" t="n">
        <v>3055</v>
      </c>
      <c r="M17" s="114" t="n">
        <v>2945</v>
      </c>
      <c r="N17" s="114" t="n">
        <v>2820</v>
      </c>
      <c r="O17" s="115" t="n">
        <v>2800</v>
      </c>
      <c r="P17" s="109" t="n">
        <f aca="false">+O17-C17</f>
        <v>-1295</v>
      </c>
    </row>
    <row r="18" customFormat="false" ht="12.8" hidden="false" customHeight="false" outlineLevel="0" collapsed="false">
      <c r="A18" s="111" t="s">
        <v>40</v>
      </c>
      <c r="B18" s="112" t="s">
        <v>87</v>
      </c>
      <c r="C18" s="113" t="n">
        <v>4480</v>
      </c>
      <c r="D18" s="114" t="n">
        <v>4275</v>
      </c>
      <c r="E18" s="114" t="n">
        <v>4145</v>
      </c>
      <c r="F18" s="114" t="n">
        <v>3905</v>
      </c>
      <c r="G18" s="114" t="n">
        <v>3765</v>
      </c>
      <c r="H18" s="114" t="n">
        <v>3765</v>
      </c>
      <c r="I18" s="114" t="n">
        <v>3705</v>
      </c>
      <c r="J18" s="114" t="n">
        <v>3445</v>
      </c>
      <c r="K18" s="114" t="n">
        <v>3095</v>
      </c>
      <c r="L18" s="114" t="n">
        <v>2985</v>
      </c>
      <c r="M18" s="114" t="n">
        <v>2875</v>
      </c>
      <c r="N18" s="114" t="n">
        <v>2705</v>
      </c>
      <c r="O18" s="115" t="n">
        <v>2775</v>
      </c>
      <c r="P18" s="109" t="n">
        <f aca="false">+O18-C18</f>
        <v>-1705</v>
      </c>
    </row>
    <row r="19" customFormat="false" ht="12.8" hidden="false" customHeight="false" outlineLevel="0" collapsed="false">
      <c r="A19" s="111" t="s">
        <v>93</v>
      </c>
      <c r="B19" s="112" t="s">
        <v>94</v>
      </c>
      <c r="C19" s="113" t="n">
        <v>3215</v>
      </c>
      <c r="D19" s="114" t="n">
        <v>3410</v>
      </c>
      <c r="E19" s="114" t="n">
        <v>3500</v>
      </c>
      <c r="F19" s="114" t="n">
        <v>3570</v>
      </c>
      <c r="G19" s="114" t="n">
        <v>3505</v>
      </c>
      <c r="H19" s="114" t="n">
        <v>3485</v>
      </c>
      <c r="I19" s="114" t="n">
        <v>3340</v>
      </c>
      <c r="J19" s="114" t="n">
        <v>3270</v>
      </c>
      <c r="K19" s="114" t="n">
        <v>3195</v>
      </c>
      <c r="L19" s="114" t="n">
        <v>3035</v>
      </c>
      <c r="M19" s="114" t="n">
        <v>2980</v>
      </c>
      <c r="N19" s="114" t="n">
        <v>2890</v>
      </c>
      <c r="O19" s="115" t="n">
        <v>2730</v>
      </c>
      <c r="P19" s="109" t="n">
        <f aca="false">+O19-C19</f>
        <v>-485</v>
      </c>
    </row>
    <row r="20" customFormat="false" ht="12.8" hidden="false" customHeight="false" outlineLevel="0" collapsed="false">
      <c r="A20" s="111" t="s">
        <v>96</v>
      </c>
      <c r="B20" s="112" t="s">
        <v>97</v>
      </c>
      <c r="C20" s="113" t="n">
        <v>2665</v>
      </c>
      <c r="D20" s="114" t="n">
        <v>2780</v>
      </c>
      <c r="E20" s="114" t="n">
        <v>2870</v>
      </c>
      <c r="F20" s="114" t="n">
        <v>2690</v>
      </c>
      <c r="G20" s="114" t="n">
        <v>2660</v>
      </c>
      <c r="H20" s="114" t="n">
        <v>2765</v>
      </c>
      <c r="I20" s="114" t="n">
        <v>2890</v>
      </c>
      <c r="J20" s="114" t="n">
        <v>2975</v>
      </c>
      <c r="K20" s="114" t="n">
        <v>2770</v>
      </c>
      <c r="L20" s="114" t="n">
        <v>2585</v>
      </c>
      <c r="M20" s="114" t="n">
        <v>2565</v>
      </c>
      <c r="N20" s="114" t="n">
        <v>2515</v>
      </c>
      <c r="O20" s="115" t="n">
        <v>2510</v>
      </c>
      <c r="P20" s="109" t="n">
        <f aca="false">+O20-C20</f>
        <v>-155</v>
      </c>
    </row>
    <row r="21" customFormat="false" ht="12.8" hidden="false" customHeight="false" outlineLevel="0" collapsed="false">
      <c r="A21" s="111" t="s">
        <v>62</v>
      </c>
      <c r="B21" s="112" t="s">
        <v>95</v>
      </c>
      <c r="C21" s="113" t="n">
        <v>1350</v>
      </c>
      <c r="D21" s="114" t="n">
        <v>1330</v>
      </c>
      <c r="E21" s="114" t="n">
        <v>1440</v>
      </c>
      <c r="F21" s="114" t="n">
        <v>1455</v>
      </c>
      <c r="G21" s="114" t="n">
        <v>1420</v>
      </c>
      <c r="H21" s="114" t="n">
        <v>1470</v>
      </c>
      <c r="I21" s="114" t="n">
        <v>1470</v>
      </c>
      <c r="J21" s="114" t="n">
        <v>1525</v>
      </c>
      <c r="K21" s="114" t="n">
        <v>1695</v>
      </c>
      <c r="L21" s="114" t="n">
        <v>1750</v>
      </c>
      <c r="M21" s="114" t="n">
        <v>2020</v>
      </c>
      <c r="N21" s="114" t="n">
        <v>2210</v>
      </c>
      <c r="O21" s="115" t="n">
        <v>2410</v>
      </c>
      <c r="P21" s="109" t="n">
        <f aca="false">+O21-C21</f>
        <v>1060</v>
      </c>
    </row>
    <row r="22" customFormat="false" ht="12.8" hidden="false" customHeight="false" outlineLevel="0" collapsed="false">
      <c r="A22" s="111" t="s">
        <v>108</v>
      </c>
      <c r="B22" s="112" t="s">
        <v>109</v>
      </c>
      <c r="C22" s="113" t="n">
        <v>2050</v>
      </c>
      <c r="D22" s="114" t="n">
        <v>2035</v>
      </c>
      <c r="E22" s="114" t="n">
        <v>2160</v>
      </c>
      <c r="F22" s="114" t="n">
        <v>2185</v>
      </c>
      <c r="G22" s="114" t="n">
        <v>2220</v>
      </c>
      <c r="H22" s="114" t="n">
        <v>2290</v>
      </c>
      <c r="I22" s="114" t="n">
        <v>2365</v>
      </c>
      <c r="J22" s="114" t="n">
        <v>2400</v>
      </c>
      <c r="K22" s="114" t="n">
        <v>2365</v>
      </c>
      <c r="L22" s="114" t="n">
        <v>2270</v>
      </c>
      <c r="M22" s="114" t="n">
        <v>2295</v>
      </c>
      <c r="N22" s="114" t="n">
        <v>2275</v>
      </c>
      <c r="O22" s="115" t="n">
        <v>2290</v>
      </c>
      <c r="P22" s="109" t="n">
        <f aca="false">+O22-C22</f>
        <v>240</v>
      </c>
    </row>
    <row r="23" customFormat="false" ht="12.8" hidden="false" customHeight="false" outlineLevel="0" collapsed="false">
      <c r="A23" s="111" t="s">
        <v>98</v>
      </c>
      <c r="B23" s="112" t="s">
        <v>99</v>
      </c>
      <c r="C23" s="113" t="n">
        <v>1355</v>
      </c>
      <c r="D23" s="114" t="n">
        <v>1605</v>
      </c>
      <c r="E23" s="114" t="n">
        <v>1725</v>
      </c>
      <c r="F23" s="114" t="n">
        <v>1745</v>
      </c>
      <c r="G23" s="114" t="n">
        <v>1665</v>
      </c>
      <c r="H23" s="114" t="n">
        <v>1690</v>
      </c>
      <c r="I23" s="114" t="n">
        <v>1775</v>
      </c>
      <c r="J23" s="114" t="n">
        <v>1855</v>
      </c>
      <c r="K23" s="114" t="n">
        <v>1865</v>
      </c>
      <c r="L23" s="114" t="n">
        <v>1940</v>
      </c>
      <c r="M23" s="114" t="n">
        <v>2070</v>
      </c>
      <c r="N23" s="114" t="n">
        <v>2145</v>
      </c>
      <c r="O23" s="115" t="n">
        <v>2285</v>
      </c>
      <c r="P23" s="109" t="n">
        <f aca="false">+O23-C23</f>
        <v>930</v>
      </c>
    </row>
    <row r="24" customFormat="false" ht="12.8" hidden="false" customHeight="false" outlineLevel="0" collapsed="false">
      <c r="A24" s="111" t="s">
        <v>48</v>
      </c>
      <c r="B24" s="112" t="s">
        <v>90</v>
      </c>
      <c r="C24" s="113" t="n">
        <v>3465</v>
      </c>
      <c r="D24" s="114" t="n">
        <v>3255</v>
      </c>
      <c r="E24" s="114" t="n">
        <v>3050</v>
      </c>
      <c r="F24" s="114" t="n">
        <v>2935</v>
      </c>
      <c r="G24" s="114" t="n">
        <v>2770</v>
      </c>
      <c r="H24" s="114" t="n">
        <v>2810</v>
      </c>
      <c r="I24" s="114" t="n">
        <v>2770</v>
      </c>
      <c r="J24" s="114" t="n">
        <v>2530</v>
      </c>
      <c r="K24" s="114" t="n">
        <v>2365</v>
      </c>
      <c r="L24" s="114" t="n">
        <v>2265</v>
      </c>
      <c r="M24" s="114" t="n">
        <v>2315</v>
      </c>
      <c r="N24" s="114" t="n">
        <v>2180</v>
      </c>
      <c r="O24" s="115" t="n">
        <v>2100</v>
      </c>
      <c r="P24" s="109" t="n">
        <f aca="false">+O24-C24</f>
        <v>-1365</v>
      </c>
    </row>
    <row r="25" customFormat="false" ht="12.8" hidden="false" customHeight="false" outlineLevel="0" collapsed="false">
      <c r="A25" s="111" t="s">
        <v>106</v>
      </c>
      <c r="B25" s="112" t="s">
        <v>107</v>
      </c>
      <c r="C25" s="113" t="n">
        <v>2865</v>
      </c>
      <c r="D25" s="114" t="n">
        <v>2795</v>
      </c>
      <c r="E25" s="114" t="n">
        <v>2810</v>
      </c>
      <c r="F25" s="114" t="n">
        <v>2800</v>
      </c>
      <c r="G25" s="114" t="n">
        <v>2775</v>
      </c>
      <c r="H25" s="114" t="n">
        <v>2745</v>
      </c>
      <c r="I25" s="114" t="n">
        <v>2765</v>
      </c>
      <c r="J25" s="114" t="n">
        <v>2675</v>
      </c>
      <c r="K25" s="114" t="n">
        <v>2470</v>
      </c>
      <c r="L25" s="114" t="n">
        <v>2290</v>
      </c>
      <c r="M25" s="114" t="n">
        <v>2185</v>
      </c>
      <c r="N25" s="114" t="n">
        <v>2070</v>
      </c>
      <c r="O25" s="115" t="n">
        <v>2070</v>
      </c>
      <c r="P25" s="109" t="n">
        <f aca="false">+O25-C25</f>
        <v>-795</v>
      </c>
    </row>
    <row r="26" customFormat="false" ht="12.8" hidden="false" customHeight="false" outlineLevel="0" collapsed="false">
      <c r="A26" s="111" t="s">
        <v>130</v>
      </c>
      <c r="B26" s="112" t="s">
        <v>379</v>
      </c>
      <c r="C26" s="113" t="n">
        <v>2210</v>
      </c>
      <c r="D26" s="114" t="n">
        <v>2215</v>
      </c>
      <c r="E26" s="114" t="n">
        <v>2265</v>
      </c>
      <c r="F26" s="114" t="n">
        <v>2260</v>
      </c>
      <c r="G26" s="114" t="n">
        <v>2375</v>
      </c>
      <c r="H26" s="114" t="n">
        <v>2470</v>
      </c>
      <c r="I26" s="114" t="n">
        <v>2435</v>
      </c>
      <c r="J26" s="114" t="n">
        <v>2425</v>
      </c>
      <c r="K26" s="114" t="n">
        <v>2340</v>
      </c>
      <c r="L26" s="114" t="n">
        <v>2230</v>
      </c>
      <c r="M26" s="114" t="n">
        <v>2215</v>
      </c>
      <c r="N26" s="114" t="n">
        <v>2125</v>
      </c>
      <c r="O26" s="115" t="n">
        <v>1980</v>
      </c>
      <c r="P26" s="109" t="n">
        <f aca="false">+O26-C26</f>
        <v>-230</v>
      </c>
    </row>
    <row r="27" customFormat="false" ht="12.8" hidden="false" customHeight="false" outlineLevel="0" collapsed="false">
      <c r="A27" s="111" t="s">
        <v>120</v>
      </c>
      <c r="B27" s="112" t="s">
        <v>121</v>
      </c>
      <c r="C27" s="113" t="n">
        <v>1815</v>
      </c>
      <c r="D27" s="114" t="n">
        <v>1860</v>
      </c>
      <c r="E27" s="114" t="n">
        <v>1880</v>
      </c>
      <c r="F27" s="114" t="n">
        <v>1910</v>
      </c>
      <c r="G27" s="114" t="n">
        <v>1905</v>
      </c>
      <c r="H27" s="114" t="n">
        <v>1950</v>
      </c>
      <c r="I27" s="114" t="n">
        <v>1970</v>
      </c>
      <c r="J27" s="114" t="n">
        <v>1995</v>
      </c>
      <c r="K27" s="114" t="n">
        <v>1935</v>
      </c>
      <c r="L27" s="114" t="n">
        <v>1930</v>
      </c>
      <c r="M27" s="114" t="n">
        <v>1930</v>
      </c>
      <c r="N27" s="114" t="n">
        <v>1975</v>
      </c>
      <c r="O27" s="115" t="n">
        <v>1940</v>
      </c>
      <c r="P27" s="109" t="n">
        <f aca="false">+O27-C27</f>
        <v>125</v>
      </c>
    </row>
    <row r="28" customFormat="false" ht="12.8" hidden="false" customHeight="false" outlineLevel="0" collapsed="false">
      <c r="A28" s="111" t="s">
        <v>114</v>
      </c>
      <c r="B28" s="112" t="s">
        <v>380</v>
      </c>
      <c r="C28" s="113" t="n">
        <v>2195</v>
      </c>
      <c r="D28" s="114" t="n">
        <v>2100</v>
      </c>
      <c r="E28" s="114" t="n">
        <v>2105</v>
      </c>
      <c r="F28" s="114" t="n">
        <v>2070</v>
      </c>
      <c r="G28" s="114" t="n">
        <v>2085</v>
      </c>
      <c r="H28" s="114" t="n">
        <v>2105</v>
      </c>
      <c r="I28" s="114" t="n">
        <v>2105</v>
      </c>
      <c r="J28" s="114" t="n">
        <v>2050</v>
      </c>
      <c r="K28" s="114" t="n">
        <v>2060</v>
      </c>
      <c r="L28" s="114" t="n">
        <v>1985</v>
      </c>
      <c r="M28" s="114" t="n">
        <v>1925</v>
      </c>
      <c r="N28" s="114" t="n">
        <v>1865</v>
      </c>
      <c r="O28" s="115" t="n">
        <v>1850</v>
      </c>
      <c r="P28" s="109" t="n">
        <f aca="false">+O28-C28</f>
        <v>-345</v>
      </c>
    </row>
    <row r="29" customFormat="false" ht="12.8" hidden="false" customHeight="false" outlineLevel="0" collapsed="false">
      <c r="A29" s="111" t="s">
        <v>100</v>
      </c>
      <c r="B29" s="112" t="s">
        <v>101</v>
      </c>
      <c r="C29" s="113" t="n">
        <v>955</v>
      </c>
      <c r="D29" s="114" t="n">
        <v>1065</v>
      </c>
      <c r="E29" s="114" t="n">
        <v>1270</v>
      </c>
      <c r="F29" s="114" t="n">
        <v>1500</v>
      </c>
      <c r="G29" s="114" t="n">
        <v>1650</v>
      </c>
      <c r="H29" s="114" t="n">
        <v>1550</v>
      </c>
      <c r="I29" s="114" t="n">
        <v>1480</v>
      </c>
      <c r="J29" s="114" t="n">
        <v>1550</v>
      </c>
      <c r="K29" s="114" t="n">
        <v>1405</v>
      </c>
      <c r="L29" s="114" t="n">
        <v>1460</v>
      </c>
      <c r="M29" s="114" t="n">
        <v>1675</v>
      </c>
      <c r="N29" s="114" t="n">
        <v>1770</v>
      </c>
      <c r="O29" s="115" t="n">
        <v>1835</v>
      </c>
      <c r="P29" s="109" t="n">
        <f aca="false">+O29-C29</f>
        <v>880</v>
      </c>
    </row>
    <row r="30" customFormat="false" ht="12.8" hidden="false" customHeight="false" outlineLevel="0" collapsed="false">
      <c r="A30" s="111" t="s">
        <v>116</v>
      </c>
      <c r="B30" s="112" t="s">
        <v>117</v>
      </c>
      <c r="C30" s="113" t="n">
        <v>2640</v>
      </c>
      <c r="D30" s="114" t="n">
        <v>2555</v>
      </c>
      <c r="E30" s="114" t="n">
        <v>2535</v>
      </c>
      <c r="F30" s="114" t="n">
        <v>2545</v>
      </c>
      <c r="G30" s="114" t="n">
        <v>2555</v>
      </c>
      <c r="H30" s="114" t="n">
        <v>2585</v>
      </c>
      <c r="I30" s="114" t="n">
        <v>2525</v>
      </c>
      <c r="J30" s="114" t="n">
        <v>2425</v>
      </c>
      <c r="K30" s="114" t="n">
        <v>2320</v>
      </c>
      <c r="L30" s="114" t="n">
        <v>2190</v>
      </c>
      <c r="M30" s="114" t="n">
        <v>2050</v>
      </c>
      <c r="N30" s="114" t="n">
        <v>1885</v>
      </c>
      <c r="O30" s="115" t="n">
        <v>1740</v>
      </c>
      <c r="P30" s="109" t="n">
        <f aca="false">+O30-C30</f>
        <v>-900</v>
      </c>
    </row>
    <row r="31" customFormat="false" ht="12.8" hidden="false" customHeight="false" outlineLevel="0" collapsed="false">
      <c r="A31" s="111" t="s">
        <v>122</v>
      </c>
      <c r="B31" s="112" t="s">
        <v>123</v>
      </c>
      <c r="C31" s="113" t="n">
        <v>1475</v>
      </c>
      <c r="D31" s="114" t="n">
        <v>1485</v>
      </c>
      <c r="E31" s="114" t="n">
        <v>1500</v>
      </c>
      <c r="F31" s="114" t="n">
        <v>1475</v>
      </c>
      <c r="G31" s="114" t="n">
        <v>1440</v>
      </c>
      <c r="H31" s="114" t="n">
        <v>1400</v>
      </c>
      <c r="I31" s="114" t="n">
        <v>1440</v>
      </c>
      <c r="J31" s="114" t="n">
        <v>1480</v>
      </c>
      <c r="K31" s="114" t="n">
        <v>1460</v>
      </c>
      <c r="L31" s="114" t="n">
        <v>1415</v>
      </c>
      <c r="M31" s="114" t="n">
        <v>1455</v>
      </c>
      <c r="N31" s="114" t="n">
        <v>1440</v>
      </c>
      <c r="O31" s="115" t="n">
        <v>1485</v>
      </c>
      <c r="P31" s="109" t="n">
        <f aca="false">+O31-C31</f>
        <v>10</v>
      </c>
    </row>
    <row r="32" customFormat="false" ht="12.8" hidden="false" customHeight="false" outlineLevel="0" collapsed="false">
      <c r="A32" s="111" t="s">
        <v>128</v>
      </c>
      <c r="B32" s="112" t="s">
        <v>129</v>
      </c>
      <c r="C32" s="113" t="n">
        <v>1430</v>
      </c>
      <c r="D32" s="114" t="n">
        <v>1480</v>
      </c>
      <c r="E32" s="114" t="n">
        <v>1515</v>
      </c>
      <c r="F32" s="114" t="n">
        <v>1510</v>
      </c>
      <c r="G32" s="114" t="n">
        <v>1490</v>
      </c>
      <c r="H32" s="114" t="n">
        <v>1535</v>
      </c>
      <c r="I32" s="114" t="n">
        <v>1580</v>
      </c>
      <c r="J32" s="114" t="n">
        <v>1600</v>
      </c>
      <c r="K32" s="114" t="n">
        <v>1595</v>
      </c>
      <c r="L32" s="114" t="n">
        <v>1545</v>
      </c>
      <c r="M32" s="114" t="n">
        <v>1515</v>
      </c>
      <c r="N32" s="114" t="n">
        <v>1470</v>
      </c>
      <c r="O32" s="115" t="n">
        <v>1440</v>
      </c>
      <c r="P32" s="109" t="n">
        <f aca="false">+O32-C32</f>
        <v>10</v>
      </c>
    </row>
    <row r="33" customFormat="false" ht="12.8" hidden="false" customHeight="false" outlineLevel="0" collapsed="false">
      <c r="A33" s="111" t="s">
        <v>112</v>
      </c>
      <c r="B33" s="112" t="s">
        <v>381</v>
      </c>
      <c r="C33" s="113" t="n">
        <v>1840</v>
      </c>
      <c r="D33" s="114" t="n">
        <v>1865</v>
      </c>
      <c r="E33" s="114" t="n">
        <v>1780</v>
      </c>
      <c r="F33" s="114" t="n">
        <v>1845</v>
      </c>
      <c r="G33" s="114" t="n">
        <v>1735</v>
      </c>
      <c r="H33" s="114" t="n">
        <v>1820</v>
      </c>
      <c r="I33" s="114" t="n">
        <v>1750</v>
      </c>
      <c r="J33" s="114" t="n">
        <v>1680</v>
      </c>
      <c r="K33" s="114" t="n">
        <v>1540</v>
      </c>
      <c r="L33" s="114" t="n">
        <v>1515</v>
      </c>
      <c r="M33" s="114" t="n">
        <v>1515</v>
      </c>
      <c r="N33" s="114" t="n">
        <v>1430</v>
      </c>
      <c r="O33" s="115" t="n">
        <v>1320</v>
      </c>
      <c r="P33" s="109" t="n">
        <f aca="false">+O33-C33</f>
        <v>-520</v>
      </c>
    </row>
    <row r="34" customFormat="false" ht="12.8" hidden="false" customHeight="false" outlineLevel="0" collapsed="false">
      <c r="A34" s="111" t="s">
        <v>136</v>
      </c>
      <c r="B34" s="112" t="s">
        <v>382</v>
      </c>
      <c r="C34" s="113" t="n">
        <v>1170</v>
      </c>
      <c r="D34" s="114" t="n">
        <v>1150</v>
      </c>
      <c r="E34" s="114" t="n">
        <v>1140</v>
      </c>
      <c r="F34" s="114" t="n">
        <v>1135</v>
      </c>
      <c r="G34" s="114" t="n">
        <v>1155</v>
      </c>
      <c r="H34" s="114" t="n">
        <v>1160</v>
      </c>
      <c r="I34" s="114" t="n">
        <v>1150</v>
      </c>
      <c r="J34" s="114" t="n">
        <v>1115</v>
      </c>
      <c r="K34" s="114" t="n">
        <v>1105</v>
      </c>
      <c r="L34" s="114" t="n">
        <v>1055</v>
      </c>
      <c r="M34" s="114" t="n">
        <v>1060</v>
      </c>
      <c r="N34" s="114" t="n">
        <v>1030</v>
      </c>
      <c r="O34" s="115" t="n">
        <v>1080</v>
      </c>
      <c r="P34" s="109" t="n">
        <f aca="false">+O34-C34</f>
        <v>-90</v>
      </c>
    </row>
    <row r="35" customFormat="false" ht="12.8" hidden="false" customHeight="false" outlineLevel="0" collapsed="false">
      <c r="A35" s="111" t="s">
        <v>158</v>
      </c>
      <c r="B35" s="112" t="s">
        <v>383</v>
      </c>
      <c r="C35" s="113" t="n">
        <v>860</v>
      </c>
      <c r="D35" s="114" t="n">
        <v>50</v>
      </c>
      <c r="E35" s="114" t="n">
        <v>875</v>
      </c>
      <c r="F35" s="114" t="n">
        <v>55</v>
      </c>
      <c r="G35" s="114" t="n">
        <v>40</v>
      </c>
      <c r="H35" s="114" t="n">
        <v>820</v>
      </c>
      <c r="I35" s="114" t="n">
        <v>785</v>
      </c>
      <c r="J35" s="114" t="n">
        <v>825</v>
      </c>
      <c r="K35" s="114" t="n">
        <v>860</v>
      </c>
      <c r="L35" s="114" t="n">
        <v>880</v>
      </c>
      <c r="M35" s="114" t="n">
        <v>875</v>
      </c>
      <c r="N35" s="114" t="n">
        <v>855</v>
      </c>
      <c r="O35" s="115" t="n">
        <v>855</v>
      </c>
      <c r="P35" s="109" t="n">
        <f aca="false">+O35-C35</f>
        <v>-5</v>
      </c>
    </row>
    <row r="36" customFormat="false" ht="12.8" hidden="false" customHeight="false" outlineLevel="0" collapsed="false">
      <c r="A36" s="111" t="s">
        <v>124</v>
      </c>
      <c r="B36" s="112" t="s">
        <v>125</v>
      </c>
      <c r="C36" s="113" t="n">
        <v>1435</v>
      </c>
      <c r="D36" s="114" t="n">
        <v>1400</v>
      </c>
      <c r="E36" s="114" t="n">
        <v>1335</v>
      </c>
      <c r="F36" s="114" t="n">
        <v>1225</v>
      </c>
      <c r="G36" s="114" t="n">
        <v>1215</v>
      </c>
      <c r="H36" s="114" t="n">
        <v>1210</v>
      </c>
      <c r="I36" s="114" t="n">
        <v>1145</v>
      </c>
      <c r="J36" s="114" t="n">
        <v>1060</v>
      </c>
      <c r="K36" s="114" t="n">
        <v>1030</v>
      </c>
      <c r="L36" s="114" t="n">
        <v>1000</v>
      </c>
      <c r="M36" s="114" t="n">
        <v>945</v>
      </c>
      <c r="N36" s="114" t="n">
        <v>885</v>
      </c>
      <c r="O36" s="115" t="n">
        <v>855</v>
      </c>
      <c r="P36" s="109" t="n">
        <f aca="false">+O36-C36</f>
        <v>-580</v>
      </c>
    </row>
    <row r="37" customFormat="false" ht="12.8" hidden="false" customHeight="false" outlineLevel="0" collapsed="false">
      <c r="A37" s="111" t="s">
        <v>154</v>
      </c>
      <c r="B37" s="112" t="s">
        <v>155</v>
      </c>
      <c r="C37" s="113" t="n">
        <v>940</v>
      </c>
      <c r="D37" s="114" t="n">
        <v>985</v>
      </c>
      <c r="E37" s="114" t="n">
        <v>950</v>
      </c>
      <c r="F37" s="114" t="n">
        <v>915</v>
      </c>
      <c r="G37" s="114" t="n">
        <v>920</v>
      </c>
      <c r="H37" s="114" t="n">
        <v>910</v>
      </c>
      <c r="I37" s="114" t="n">
        <v>910</v>
      </c>
      <c r="J37" s="114" t="n">
        <v>940</v>
      </c>
      <c r="K37" s="114" t="n">
        <v>920</v>
      </c>
      <c r="L37" s="114" t="n">
        <v>900</v>
      </c>
      <c r="M37" s="114" t="n">
        <v>890</v>
      </c>
      <c r="N37" s="114" t="n">
        <v>850</v>
      </c>
      <c r="O37" s="115" t="n">
        <v>835</v>
      </c>
      <c r="P37" s="109" t="n">
        <f aca="false">+O37-C37</f>
        <v>-105</v>
      </c>
    </row>
    <row r="38" customFormat="false" ht="12.8" hidden="false" customHeight="false" outlineLevel="0" collapsed="false">
      <c r="A38" s="111" t="s">
        <v>140</v>
      </c>
      <c r="B38" s="112" t="s">
        <v>300</v>
      </c>
      <c r="C38" s="113" t="n">
        <v>820</v>
      </c>
      <c r="D38" s="114" t="n">
        <v>805</v>
      </c>
      <c r="E38" s="114" t="n">
        <v>815</v>
      </c>
      <c r="F38" s="114" t="n">
        <v>815</v>
      </c>
      <c r="G38" s="114" t="n">
        <v>790</v>
      </c>
      <c r="H38" s="114" t="n">
        <v>815</v>
      </c>
      <c r="I38" s="114" t="n">
        <v>815</v>
      </c>
      <c r="J38" s="114" t="n">
        <v>825</v>
      </c>
      <c r="K38" s="114" t="n">
        <v>800</v>
      </c>
      <c r="L38" s="114" t="n">
        <v>785</v>
      </c>
      <c r="M38" s="114" t="n">
        <v>790</v>
      </c>
      <c r="N38" s="114" t="n">
        <v>780</v>
      </c>
      <c r="O38" s="115" t="n">
        <v>780</v>
      </c>
      <c r="P38" s="109" t="n">
        <f aca="false">+O38-C38</f>
        <v>-40</v>
      </c>
    </row>
    <row r="39" customFormat="false" ht="12.8" hidden="false" customHeight="false" outlineLevel="0" collapsed="false">
      <c r="A39" s="111" t="s">
        <v>132</v>
      </c>
      <c r="B39" s="112" t="s">
        <v>133</v>
      </c>
      <c r="C39" s="113" t="n">
        <v>845</v>
      </c>
      <c r="D39" s="114" t="n">
        <v>855</v>
      </c>
      <c r="E39" s="114" t="n">
        <v>895</v>
      </c>
      <c r="F39" s="114" t="n">
        <v>885</v>
      </c>
      <c r="G39" s="114" t="n">
        <v>855</v>
      </c>
      <c r="H39" s="114" t="n">
        <v>870</v>
      </c>
      <c r="I39" s="114" t="n">
        <v>885</v>
      </c>
      <c r="J39" s="114" t="n">
        <v>895</v>
      </c>
      <c r="K39" s="114" t="n">
        <v>850</v>
      </c>
      <c r="L39" s="114" t="n">
        <v>800</v>
      </c>
      <c r="M39" s="114" t="n">
        <v>795</v>
      </c>
      <c r="N39" s="114" t="n">
        <v>780</v>
      </c>
      <c r="O39" s="115" t="n">
        <v>770</v>
      </c>
      <c r="P39" s="109" t="n">
        <f aca="false">+O39-C39</f>
        <v>-75</v>
      </c>
    </row>
    <row r="40" customFormat="false" ht="12.8" hidden="false" customHeight="false" outlineLevel="0" collapsed="false">
      <c r="A40" s="111" t="s">
        <v>118</v>
      </c>
      <c r="B40" s="112" t="s">
        <v>384</v>
      </c>
      <c r="C40" s="113" t="n">
        <v>2275</v>
      </c>
      <c r="D40" s="114" t="n">
        <v>2315</v>
      </c>
      <c r="E40" s="114" t="n">
        <v>2380</v>
      </c>
      <c r="F40" s="114" t="n">
        <v>2320</v>
      </c>
      <c r="G40" s="114" t="n">
        <v>2330</v>
      </c>
      <c r="H40" s="114" t="n">
        <v>2105</v>
      </c>
      <c r="I40" s="114" t="n">
        <v>1645</v>
      </c>
      <c r="J40" s="114" t="n">
        <v>1320</v>
      </c>
      <c r="K40" s="114" t="n">
        <v>1220</v>
      </c>
      <c r="L40" s="114" t="n">
        <v>1215</v>
      </c>
      <c r="M40" s="114" t="n">
        <v>1060</v>
      </c>
      <c r="N40" s="114" t="n">
        <v>830</v>
      </c>
      <c r="O40" s="115" t="n">
        <v>730</v>
      </c>
      <c r="P40" s="109" t="n">
        <f aca="false">+O40-C40</f>
        <v>-1545</v>
      </c>
    </row>
    <row r="41" customFormat="false" ht="12.8" hidden="false" customHeight="false" outlineLevel="0" collapsed="false">
      <c r="A41" s="111" t="s">
        <v>134</v>
      </c>
      <c r="B41" s="112" t="s">
        <v>135</v>
      </c>
      <c r="C41" s="113" t="n">
        <v>510</v>
      </c>
      <c r="D41" s="114" t="n">
        <v>550</v>
      </c>
      <c r="E41" s="114" t="n">
        <v>610</v>
      </c>
      <c r="F41" s="114" t="n">
        <v>620</v>
      </c>
      <c r="G41" s="114" t="n">
        <v>580</v>
      </c>
      <c r="H41" s="114" t="n">
        <v>615</v>
      </c>
      <c r="I41" s="114" t="n">
        <v>665</v>
      </c>
      <c r="J41" s="114" t="n">
        <v>690</v>
      </c>
      <c r="K41" s="114" t="n">
        <v>690</v>
      </c>
      <c r="L41" s="114" t="n">
        <v>695</v>
      </c>
      <c r="M41" s="114" t="n">
        <v>720</v>
      </c>
      <c r="N41" s="114" t="n">
        <v>725</v>
      </c>
      <c r="O41" s="115" t="n">
        <v>720</v>
      </c>
      <c r="P41" s="109" t="n">
        <f aca="false">+O41-C41</f>
        <v>210</v>
      </c>
    </row>
    <row r="42" customFormat="false" ht="12.8" hidden="false" customHeight="false" outlineLevel="0" collapsed="false">
      <c r="A42" s="111" t="s">
        <v>148</v>
      </c>
      <c r="B42" s="112" t="s">
        <v>149</v>
      </c>
      <c r="C42" s="113" t="n">
        <v>865</v>
      </c>
      <c r="D42" s="114" t="n">
        <v>935</v>
      </c>
      <c r="E42" s="114" t="n">
        <v>955</v>
      </c>
      <c r="F42" s="114" t="n">
        <v>960</v>
      </c>
      <c r="G42" s="114" t="n">
        <v>955</v>
      </c>
      <c r="H42" s="114" t="n">
        <v>975</v>
      </c>
      <c r="I42" s="114" t="n">
        <v>955</v>
      </c>
      <c r="J42" s="114" t="n">
        <v>960</v>
      </c>
      <c r="K42" s="114" t="n">
        <v>930</v>
      </c>
      <c r="L42" s="114" t="n">
        <v>800</v>
      </c>
      <c r="M42" s="114" t="n">
        <v>730</v>
      </c>
      <c r="N42" s="114" t="n">
        <v>730</v>
      </c>
      <c r="O42" s="115" t="n">
        <v>685</v>
      </c>
      <c r="P42" s="109" t="n">
        <f aca="false">+O42-C42</f>
        <v>-180</v>
      </c>
    </row>
    <row r="43" customFormat="false" ht="12.8" hidden="false" customHeight="false" outlineLevel="0" collapsed="false">
      <c r="A43" s="111" t="s">
        <v>150</v>
      </c>
      <c r="B43" s="112" t="s">
        <v>385</v>
      </c>
      <c r="C43" s="113" t="n">
        <v>750</v>
      </c>
      <c r="D43" s="114" t="n">
        <v>705</v>
      </c>
      <c r="E43" s="114" t="n">
        <v>715</v>
      </c>
      <c r="F43" s="114" t="n">
        <v>725</v>
      </c>
      <c r="G43" s="114" t="n">
        <v>700</v>
      </c>
      <c r="H43" s="114" t="n">
        <v>775</v>
      </c>
      <c r="I43" s="114" t="n">
        <v>800</v>
      </c>
      <c r="J43" s="114" t="n">
        <v>780</v>
      </c>
      <c r="K43" s="114" t="n">
        <v>745</v>
      </c>
      <c r="L43" s="114" t="n">
        <v>720</v>
      </c>
      <c r="M43" s="114" t="n">
        <v>695</v>
      </c>
      <c r="N43" s="114" t="n">
        <v>690</v>
      </c>
      <c r="O43" s="115" t="n">
        <v>670</v>
      </c>
      <c r="P43" s="109" t="n">
        <f aca="false">+O43-C43</f>
        <v>-80</v>
      </c>
    </row>
    <row r="44" customFormat="false" ht="12.8" hidden="false" customHeight="false" outlineLevel="0" collapsed="false">
      <c r="A44" s="111" t="s">
        <v>138</v>
      </c>
      <c r="B44" s="112" t="s">
        <v>139</v>
      </c>
      <c r="C44" s="113" t="n">
        <v>750</v>
      </c>
      <c r="D44" s="114" t="n">
        <v>710</v>
      </c>
      <c r="E44" s="114" t="n">
        <v>725</v>
      </c>
      <c r="F44" s="114" t="n">
        <v>720</v>
      </c>
      <c r="G44" s="114" t="n">
        <v>735</v>
      </c>
      <c r="H44" s="114" t="n">
        <v>740</v>
      </c>
      <c r="I44" s="114" t="n">
        <v>725</v>
      </c>
      <c r="J44" s="114" t="n">
        <v>715</v>
      </c>
      <c r="K44" s="114" t="n">
        <v>690</v>
      </c>
      <c r="L44" s="114" t="n">
        <v>680</v>
      </c>
      <c r="M44" s="114" t="n">
        <v>665</v>
      </c>
      <c r="N44" s="114" t="n">
        <v>635</v>
      </c>
      <c r="O44" s="115" t="n">
        <v>640</v>
      </c>
      <c r="P44" s="109" t="n">
        <f aca="false">+O44-C44</f>
        <v>-110</v>
      </c>
    </row>
    <row r="45" customFormat="false" ht="12.8" hidden="false" customHeight="false" outlineLevel="0" collapsed="false">
      <c r="A45" s="111" t="s">
        <v>162</v>
      </c>
      <c r="B45" s="112" t="s">
        <v>163</v>
      </c>
      <c r="C45" s="113" t="n">
        <v>700</v>
      </c>
      <c r="D45" s="114" t="n">
        <v>690</v>
      </c>
      <c r="E45" s="114" t="n">
        <v>660</v>
      </c>
      <c r="F45" s="114" t="n">
        <v>660</v>
      </c>
      <c r="G45" s="114" t="n">
        <v>640</v>
      </c>
      <c r="H45" s="114" t="n">
        <v>635</v>
      </c>
      <c r="I45" s="114" t="n">
        <v>640</v>
      </c>
      <c r="J45" s="114" t="n">
        <v>610</v>
      </c>
      <c r="K45" s="114" t="n">
        <v>585</v>
      </c>
      <c r="L45" s="114" t="n">
        <v>575</v>
      </c>
      <c r="M45" s="114" t="n">
        <v>600</v>
      </c>
      <c r="N45" s="114" t="n">
        <v>625</v>
      </c>
      <c r="O45" s="115" t="n">
        <v>635</v>
      </c>
      <c r="P45" s="109" t="n">
        <f aca="false">+O45-C45</f>
        <v>-65</v>
      </c>
    </row>
    <row r="46" customFormat="false" ht="12.8" hidden="false" customHeight="false" outlineLevel="0" collapsed="false">
      <c r="A46" s="111" t="s">
        <v>142</v>
      </c>
      <c r="B46" s="112" t="s">
        <v>386</v>
      </c>
      <c r="C46" s="113" t="n">
        <v>680</v>
      </c>
      <c r="D46" s="114" t="n">
        <v>730</v>
      </c>
      <c r="E46" s="114" t="n">
        <v>760</v>
      </c>
      <c r="F46" s="114" t="n">
        <v>745</v>
      </c>
      <c r="G46" s="114" t="n">
        <v>735</v>
      </c>
      <c r="H46" s="114" t="n">
        <v>755</v>
      </c>
      <c r="I46" s="114" t="n">
        <v>750</v>
      </c>
      <c r="J46" s="114" t="n">
        <v>735</v>
      </c>
      <c r="K46" s="114" t="n">
        <v>705</v>
      </c>
      <c r="L46" s="114" t="n">
        <v>680</v>
      </c>
      <c r="M46" s="114" t="n">
        <v>665</v>
      </c>
      <c r="N46" s="114" t="n">
        <v>650</v>
      </c>
      <c r="O46" s="115" t="n">
        <v>625</v>
      </c>
      <c r="P46" s="109" t="n">
        <f aca="false">+O46-C46</f>
        <v>-55</v>
      </c>
    </row>
    <row r="47" customFormat="false" ht="12.8" hidden="false" customHeight="false" outlineLevel="0" collapsed="false">
      <c r="A47" s="111" t="s">
        <v>164</v>
      </c>
      <c r="B47" s="112" t="s">
        <v>165</v>
      </c>
      <c r="C47" s="113" t="n">
        <v>585</v>
      </c>
      <c r="D47" s="114" t="n">
        <v>600</v>
      </c>
      <c r="E47" s="114" t="n">
        <v>655</v>
      </c>
      <c r="F47" s="114" t="n">
        <v>605</v>
      </c>
      <c r="G47" s="114" t="n">
        <v>650</v>
      </c>
      <c r="H47" s="114" t="n">
        <v>705</v>
      </c>
      <c r="I47" s="114" t="n">
        <v>635</v>
      </c>
      <c r="J47" s="114" t="n">
        <v>685</v>
      </c>
      <c r="K47" s="114" t="n">
        <v>685</v>
      </c>
      <c r="L47" s="114" t="n">
        <v>685</v>
      </c>
      <c r="M47" s="114" t="n">
        <v>670</v>
      </c>
      <c r="N47" s="114" t="n">
        <v>640</v>
      </c>
      <c r="O47" s="115" t="n">
        <v>610</v>
      </c>
      <c r="P47" s="109" t="n">
        <f aca="false">+O47-C47</f>
        <v>25</v>
      </c>
    </row>
    <row r="48" customFormat="false" ht="12.8" hidden="false" customHeight="false" outlineLevel="0" collapsed="false">
      <c r="A48" s="111" t="s">
        <v>156</v>
      </c>
      <c r="B48" s="112" t="s">
        <v>157</v>
      </c>
      <c r="C48" s="113" t="n">
        <v>520</v>
      </c>
      <c r="D48" s="114" t="n">
        <v>570</v>
      </c>
      <c r="E48" s="114" t="n">
        <v>605</v>
      </c>
      <c r="F48" s="114" t="n">
        <v>600</v>
      </c>
      <c r="G48" s="114" t="n">
        <v>595</v>
      </c>
      <c r="H48" s="114" t="n">
        <v>615</v>
      </c>
      <c r="I48" s="114" t="n">
        <v>625</v>
      </c>
      <c r="J48" s="114" t="n">
        <v>635</v>
      </c>
      <c r="K48" s="114" t="n">
        <v>640</v>
      </c>
      <c r="L48" s="114" t="n">
        <v>635</v>
      </c>
      <c r="M48" s="114" t="n">
        <v>620</v>
      </c>
      <c r="N48" s="114" t="n">
        <v>615</v>
      </c>
      <c r="O48" s="115" t="n">
        <v>600</v>
      </c>
      <c r="P48" s="109" t="n">
        <f aca="false">+O48-C48</f>
        <v>80</v>
      </c>
    </row>
    <row r="49" customFormat="false" ht="12.8" hidden="false" customHeight="false" outlineLevel="0" collapsed="false">
      <c r="A49" s="111" t="s">
        <v>144</v>
      </c>
      <c r="B49" s="112" t="s">
        <v>387</v>
      </c>
      <c r="C49" s="113" t="n">
        <v>515</v>
      </c>
      <c r="D49" s="114" t="n">
        <v>535</v>
      </c>
      <c r="E49" s="114" t="n">
        <v>585</v>
      </c>
      <c r="F49" s="114" t="n">
        <v>590</v>
      </c>
      <c r="G49" s="114" t="n">
        <v>590</v>
      </c>
      <c r="H49" s="114" t="n">
        <v>615</v>
      </c>
      <c r="I49" s="114" t="n">
        <v>620</v>
      </c>
      <c r="J49" s="114" t="n">
        <v>610</v>
      </c>
      <c r="K49" s="114" t="n">
        <v>620</v>
      </c>
      <c r="L49" s="114" t="n">
        <v>600</v>
      </c>
      <c r="M49" s="114" t="n">
        <v>600</v>
      </c>
      <c r="N49" s="114" t="n">
        <v>575</v>
      </c>
      <c r="O49" s="115" t="n">
        <v>580</v>
      </c>
      <c r="P49" s="109" t="n">
        <f aca="false">+O49-C49</f>
        <v>65</v>
      </c>
    </row>
    <row r="50" customFormat="false" ht="12.8" hidden="false" customHeight="false" outlineLevel="0" collapsed="false">
      <c r="A50" s="111" t="s">
        <v>126</v>
      </c>
      <c r="B50" s="112" t="s">
        <v>127</v>
      </c>
      <c r="C50" s="113" t="n">
        <v>755</v>
      </c>
      <c r="D50" s="114" t="n">
        <v>695</v>
      </c>
      <c r="E50" s="114" t="n">
        <v>700</v>
      </c>
      <c r="F50" s="114" t="n">
        <v>635</v>
      </c>
      <c r="G50" s="114" t="n">
        <v>595</v>
      </c>
      <c r="H50" s="114" t="n">
        <v>610</v>
      </c>
      <c r="I50" s="114" t="n">
        <v>605</v>
      </c>
      <c r="J50" s="114" t="n">
        <v>605</v>
      </c>
      <c r="K50" s="114" t="n">
        <v>615</v>
      </c>
      <c r="L50" s="114" t="n">
        <v>595</v>
      </c>
      <c r="M50" s="114" t="n">
        <v>605</v>
      </c>
      <c r="N50" s="114" t="n">
        <v>580</v>
      </c>
      <c r="O50" s="115" t="n">
        <v>575</v>
      </c>
      <c r="P50" s="109" t="n">
        <f aca="false">+O50-C50</f>
        <v>-180</v>
      </c>
    </row>
    <row r="51" customFormat="false" ht="12.8" hidden="false" customHeight="false" outlineLevel="0" collapsed="false">
      <c r="A51" s="111" t="s">
        <v>168</v>
      </c>
      <c r="B51" s="112" t="s">
        <v>169</v>
      </c>
      <c r="C51" s="113" t="n">
        <v>530</v>
      </c>
      <c r="D51" s="114" t="n">
        <v>540</v>
      </c>
      <c r="E51" s="114" t="n">
        <v>550</v>
      </c>
      <c r="F51" s="114" t="n">
        <v>565</v>
      </c>
      <c r="G51" s="114" t="n">
        <v>550</v>
      </c>
      <c r="H51" s="114" t="n">
        <v>570</v>
      </c>
      <c r="I51" s="114" t="n">
        <v>590</v>
      </c>
      <c r="J51" s="114" t="n">
        <v>560</v>
      </c>
      <c r="K51" s="114" t="n">
        <v>555</v>
      </c>
      <c r="L51" s="114" t="n">
        <v>525</v>
      </c>
      <c r="M51" s="114" t="n">
        <v>515</v>
      </c>
      <c r="N51" s="114" t="n">
        <v>530</v>
      </c>
      <c r="O51" s="115" t="n">
        <v>540</v>
      </c>
      <c r="P51" s="109" t="n">
        <f aca="false">+O51-C51</f>
        <v>10</v>
      </c>
    </row>
    <row r="52" customFormat="false" ht="12.8" hidden="false" customHeight="false" outlineLevel="0" collapsed="false">
      <c r="A52" s="111" t="s">
        <v>172</v>
      </c>
      <c r="B52" s="112" t="s">
        <v>388</v>
      </c>
      <c r="C52" s="113" t="n">
        <v>495</v>
      </c>
      <c r="D52" s="114" t="n">
        <v>495</v>
      </c>
      <c r="E52" s="114" t="n">
        <v>495</v>
      </c>
      <c r="F52" s="114" t="n">
        <v>495</v>
      </c>
      <c r="G52" s="114" t="n">
        <v>485</v>
      </c>
      <c r="H52" s="114" t="n">
        <v>505</v>
      </c>
      <c r="I52" s="114" t="n">
        <v>495</v>
      </c>
      <c r="J52" s="114" t="n">
        <v>505</v>
      </c>
      <c r="K52" s="114" t="n">
        <v>505</v>
      </c>
      <c r="L52" s="114" t="n">
        <v>490</v>
      </c>
      <c r="M52" s="114" t="n">
        <v>485</v>
      </c>
      <c r="N52" s="114" t="n">
        <v>470</v>
      </c>
      <c r="O52" s="115" t="n">
        <v>470</v>
      </c>
      <c r="P52" s="109" t="n">
        <f aca="false">+O52-C52</f>
        <v>-25</v>
      </c>
    </row>
    <row r="53" customFormat="false" ht="12.8" hidden="false" customHeight="false" outlineLevel="0" collapsed="false">
      <c r="A53" s="111" t="s">
        <v>160</v>
      </c>
      <c r="B53" s="112" t="s">
        <v>161</v>
      </c>
      <c r="C53" s="113" t="n">
        <v>465</v>
      </c>
      <c r="D53" s="114" t="n">
        <v>455</v>
      </c>
      <c r="E53" s="114" t="n">
        <v>455</v>
      </c>
      <c r="F53" s="114" t="n">
        <v>460</v>
      </c>
      <c r="G53" s="114" t="n">
        <v>440</v>
      </c>
      <c r="H53" s="114" t="n">
        <v>455</v>
      </c>
      <c r="I53" s="114" t="n">
        <v>475</v>
      </c>
      <c r="J53" s="114" t="n">
        <v>470</v>
      </c>
      <c r="K53" s="114" t="n">
        <v>445</v>
      </c>
      <c r="L53" s="114" t="n">
        <v>445</v>
      </c>
      <c r="M53" s="114" t="n">
        <v>435</v>
      </c>
      <c r="N53" s="114" t="n">
        <v>425</v>
      </c>
      <c r="O53" s="115" t="n">
        <v>410</v>
      </c>
      <c r="P53" s="109" t="n">
        <f aca="false">+O53-C53</f>
        <v>-55</v>
      </c>
    </row>
    <row r="54" customFormat="false" ht="12.8" hidden="false" customHeight="false" outlineLevel="0" collapsed="false">
      <c r="A54" s="111" t="s">
        <v>166</v>
      </c>
      <c r="B54" s="112" t="s">
        <v>167</v>
      </c>
      <c r="C54" s="113" t="n">
        <v>435</v>
      </c>
      <c r="D54" s="114" t="n">
        <v>455</v>
      </c>
      <c r="E54" s="114" t="n">
        <v>475</v>
      </c>
      <c r="F54" s="114" t="n">
        <v>510</v>
      </c>
      <c r="G54" s="114" t="n">
        <v>485</v>
      </c>
      <c r="H54" s="114" t="n">
        <v>510</v>
      </c>
      <c r="I54" s="114" t="n">
        <v>500</v>
      </c>
      <c r="J54" s="114" t="n">
        <v>455</v>
      </c>
      <c r="K54" s="114" t="n">
        <v>445</v>
      </c>
      <c r="L54" s="114" t="n">
        <v>420</v>
      </c>
      <c r="M54" s="114" t="n">
        <v>410</v>
      </c>
      <c r="N54" s="114" t="n">
        <v>385</v>
      </c>
      <c r="O54" s="115" t="n">
        <v>385</v>
      </c>
      <c r="P54" s="109" t="n">
        <f aca="false">+O54-C54</f>
        <v>-50</v>
      </c>
    </row>
    <row r="55" customFormat="false" ht="12.8" hidden="false" customHeight="false" outlineLevel="0" collapsed="false">
      <c r="A55" s="111" t="s">
        <v>174</v>
      </c>
      <c r="B55" s="112" t="s">
        <v>175</v>
      </c>
      <c r="C55" s="113" t="n">
        <v>440</v>
      </c>
      <c r="D55" s="114" t="n">
        <v>485</v>
      </c>
      <c r="E55" s="114" t="n">
        <v>520</v>
      </c>
      <c r="F55" s="114" t="n">
        <v>540</v>
      </c>
      <c r="G55" s="114" t="n">
        <v>545</v>
      </c>
      <c r="H55" s="114" t="n">
        <v>570</v>
      </c>
      <c r="I55" s="114" t="n">
        <v>590</v>
      </c>
      <c r="J55" s="114" t="n">
        <v>595</v>
      </c>
      <c r="K55" s="114" t="n">
        <v>535</v>
      </c>
      <c r="L55" s="114" t="n">
        <v>475</v>
      </c>
      <c r="M55" s="114" t="n">
        <v>435</v>
      </c>
      <c r="N55" s="114" t="n">
        <v>405</v>
      </c>
      <c r="O55" s="115" t="n">
        <v>365</v>
      </c>
      <c r="P55" s="109" t="n">
        <f aca="false">+O55-C55</f>
        <v>-75</v>
      </c>
    </row>
    <row r="56" customFormat="false" ht="12.8" hidden="false" customHeight="false" outlineLevel="0" collapsed="false">
      <c r="A56" s="111" t="s">
        <v>152</v>
      </c>
      <c r="B56" s="112" t="s">
        <v>153</v>
      </c>
      <c r="C56" s="113" t="n">
        <v>105</v>
      </c>
      <c r="D56" s="114" t="n">
        <v>105</v>
      </c>
      <c r="E56" s="114" t="n">
        <v>125</v>
      </c>
      <c r="F56" s="114" t="n">
        <v>120</v>
      </c>
      <c r="G56" s="114" t="n">
        <v>120</v>
      </c>
      <c r="H56" s="114" t="n">
        <v>125</v>
      </c>
      <c r="I56" s="114" t="n">
        <v>135</v>
      </c>
      <c r="J56" s="114" t="n">
        <v>145</v>
      </c>
      <c r="K56" s="114" t="n">
        <v>185</v>
      </c>
      <c r="L56" s="114" t="n">
        <v>275</v>
      </c>
      <c r="M56" s="114" t="n">
        <v>345</v>
      </c>
      <c r="N56" s="114" t="n">
        <v>350</v>
      </c>
      <c r="O56" s="115" t="n">
        <v>340</v>
      </c>
      <c r="P56" s="109" t="n">
        <f aca="false">+O56-C56</f>
        <v>235</v>
      </c>
    </row>
    <row r="57" customFormat="false" ht="12.8" hidden="false" customHeight="false" outlineLevel="0" collapsed="false">
      <c r="A57" s="111" t="s">
        <v>186</v>
      </c>
      <c r="B57" s="112" t="s">
        <v>187</v>
      </c>
      <c r="C57" s="113" t="n">
        <v>305</v>
      </c>
      <c r="D57" s="114" t="n">
        <v>310</v>
      </c>
      <c r="E57" s="114" t="n">
        <v>310</v>
      </c>
      <c r="F57" s="114" t="n">
        <v>310</v>
      </c>
      <c r="G57" s="114" t="n">
        <v>310</v>
      </c>
      <c r="H57" s="114" t="n">
        <v>330</v>
      </c>
      <c r="I57" s="114" t="n">
        <v>335</v>
      </c>
      <c r="J57" s="114" t="n">
        <v>330</v>
      </c>
      <c r="K57" s="114" t="n">
        <v>325</v>
      </c>
      <c r="L57" s="114" t="n">
        <v>315</v>
      </c>
      <c r="M57" s="114" t="n">
        <v>310</v>
      </c>
      <c r="N57" s="114" t="n">
        <v>320</v>
      </c>
      <c r="O57" s="115" t="n">
        <v>315</v>
      </c>
      <c r="P57" s="109" t="n">
        <f aca="false">+O57-C57</f>
        <v>10</v>
      </c>
    </row>
    <row r="58" customFormat="false" ht="12.8" hidden="false" customHeight="false" outlineLevel="0" collapsed="false">
      <c r="A58" s="111" t="s">
        <v>182</v>
      </c>
      <c r="B58" s="112" t="s">
        <v>183</v>
      </c>
      <c r="C58" s="113" t="n">
        <v>265</v>
      </c>
      <c r="D58" s="114" t="n">
        <v>285</v>
      </c>
      <c r="E58" s="114" t="n">
        <v>295</v>
      </c>
      <c r="F58" s="114" t="n">
        <v>305</v>
      </c>
      <c r="G58" s="114" t="n">
        <v>295</v>
      </c>
      <c r="H58" s="114" t="n">
        <v>305</v>
      </c>
      <c r="I58" s="114" t="n">
        <v>305</v>
      </c>
      <c r="J58" s="114" t="n">
        <v>310</v>
      </c>
      <c r="K58" s="114" t="n">
        <v>290</v>
      </c>
      <c r="L58" s="114" t="n">
        <v>295</v>
      </c>
      <c r="M58" s="114" t="n">
        <v>300</v>
      </c>
      <c r="N58" s="114" t="n">
        <v>290</v>
      </c>
      <c r="O58" s="115" t="n">
        <v>290</v>
      </c>
      <c r="P58" s="109" t="n">
        <f aca="false">+O58-C58</f>
        <v>25</v>
      </c>
    </row>
    <row r="59" customFormat="false" ht="12.8" hidden="false" customHeight="false" outlineLevel="0" collapsed="false">
      <c r="A59" s="111" t="s">
        <v>180</v>
      </c>
      <c r="B59" s="112" t="s">
        <v>181</v>
      </c>
      <c r="C59" s="113" t="n">
        <v>210</v>
      </c>
      <c r="D59" s="114" t="n">
        <v>205</v>
      </c>
      <c r="E59" s="114" t="n">
        <v>220</v>
      </c>
      <c r="F59" s="114" t="n">
        <v>220</v>
      </c>
      <c r="G59" s="114" t="n">
        <v>220</v>
      </c>
      <c r="H59" s="114" t="n">
        <v>225</v>
      </c>
      <c r="I59" s="114" t="n">
        <v>230</v>
      </c>
      <c r="J59" s="114" t="n">
        <v>240</v>
      </c>
      <c r="K59" s="114" t="n">
        <v>265</v>
      </c>
      <c r="L59" s="114" t="n">
        <v>260</v>
      </c>
      <c r="M59" s="114" t="n">
        <v>265</v>
      </c>
      <c r="N59" s="114" t="n">
        <v>285</v>
      </c>
      <c r="O59" s="115" t="n">
        <v>285</v>
      </c>
      <c r="P59" s="109" t="n">
        <f aca="false">+O59-C59</f>
        <v>75</v>
      </c>
    </row>
    <row r="60" customFormat="false" ht="12.8" hidden="false" customHeight="false" outlineLevel="0" collapsed="false">
      <c r="A60" s="111" t="s">
        <v>192</v>
      </c>
      <c r="B60" s="112" t="s">
        <v>389</v>
      </c>
      <c r="C60" s="113" t="n">
        <v>375</v>
      </c>
      <c r="D60" s="114" t="n">
        <v>480</v>
      </c>
      <c r="E60" s="114" t="n">
        <v>470</v>
      </c>
      <c r="F60" s="114" t="n">
        <v>410</v>
      </c>
      <c r="G60" s="114" t="n">
        <v>400</v>
      </c>
      <c r="H60" s="114" t="n">
        <v>405</v>
      </c>
      <c r="I60" s="114" t="n">
        <v>380</v>
      </c>
      <c r="J60" s="114" t="n">
        <v>415</v>
      </c>
      <c r="K60" s="114" t="n">
        <v>330</v>
      </c>
      <c r="L60" s="114" t="n">
        <v>275</v>
      </c>
      <c r="M60" s="114" t="n">
        <v>280</v>
      </c>
      <c r="N60" s="114" t="n">
        <v>265</v>
      </c>
      <c r="O60" s="115" t="n">
        <v>280</v>
      </c>
      <c r="P60" s="109" t="n">
        <f aca="false">+O60-C60</f>
        <v>-95</v>
      </c>
    </row>
    <row r="61" customFormat="false" ht="12.8" hidden="false" customHeight="false" outlineLevel="0" collapsed="false">
      <c r="A61" s="111" t="s">
        <v>184</v>
      </c>
      <c r="B61" s="112" t="s">
        <v>185</v>
      </c>
      <c r="C61" s="113" t="n">
        <v>200</v>
      </c>
      <c r="D61" s="114" t="n">
        <v>220</v>
      </c>
      <c r="E61" s="114" t="n">
        <v>240</v>
      </c>
      <c r="F61" s="114" t="n">
        <v>250</v>
      </c>
      <c r="G61" s="114" t="n">
        <v>240</v>
      </c>
      <c r="H61" s="114" t="n">
        <v>250</v>
      </c>
      <c r="I61" s="114" t="n">
        <v>250</v>
      </c>
      <c r="J61" s="114" t="n">
        <v>255</v>
      </c>
      <c r="K61" s="114" t="n">
        <v>255</v>
      </c>
      <c r="L61" s="114" t="n">
        <v>255</v>
      </c>
      <c r="M61" s="114" t="n">
        <v>260</v>
      </c>
      <c r="N61" s="114" t="n">
        <v>265</v>
      </c>
      <c r="O61" s="115" t="n">
        <v>275</v>
      </c>
      <c r="P61" s="109" t="n">
        <f aca="false">+O61-C61</f>
        <v>75</v>
      </c>
    </row>
    <row r="62" customFormat="false" ht="12.8" hidden="false" customHeight="false" outlineLevel="0" collapsed="false">
      <c r="A62" s="111" t="s">
        <v>170</v>
      </c>
      <c r="B62" s="112" t="s">
        <v>390</v>
      </c>
      <c r="C62" s="113" t="n">
        <v>825</v>
      </c>
      <c r="D62" s="114" t="n">
        <v>630</v>
      </c>
      <c r="E62" s="114" t="n">
        <v>605</v>
      </c>
      <c r="F62" s="114" t="n">
        <v>560</v>
      </c>
      <c r="G62" s="114" t="n">
        <v>540</v>
      </c>
      <c r="H62" s="114" t="n">
        <v>545</v>
      </c>
      <c r="I62" s="114" t="n">
        <v>515</v>
      </c>
      <c r="J62" s="114" t="n">
        <v>435</v>
      </c>
      <c r="K62" s="114" t="n">
        <v>390</v>
      </c>
      <c r="L62" s="114" t="n">
        <v>325</v>
      </c>
      <c r="M62" s="114" t="n">
        <v>295</v>
      </c>
      <c r="N62" s="114" t="n">
        <v>295</v>
      </c>
      <c r="O62" s="115" t="n">
        <v>275</v>
      </c>
      <c r="P62" s="109" t="n">
        <f aca="false">+O62-C62</f>
        <v>-550</v>
      </c>
    </row>
    <row r="63" customFormat="false" ht="12.8" hidden="false" customHeight="false" outlineLevel="0" collapsed="false">
      <c r="A63" s="111" t="s">
        <v>176</v>
      </c>
      <c r="B63" s="112" t="s">
        <v>177</v>
      </c>
      <c r="C63" s="113" t="n">
        <v>305</v>
      </c>
      <c r="D63" s="114" t="n">
        <v>285</v>
      </c>
      <c r="E63" s="114" t="n">
        <v>300</v>
      </c>
      <c r="F63" s="114" t="n">
        <v>310</v>
      </c>
      <c r="G63" s="114" t="n">
        <v>310</v>
      </c>
      <c r="H63" s="114" t="n">
        <v>320</v>
      </c>
      <c r="I63" s="114" t="n">
        <v>325</v>
      </c>
      <c r="J63" s="114" t="n">
        <v>320</v>
      </c>
      <c r="K63" s="114" t="n">
        <v>315</v>
      </c>
      <c r="L63" s="114" t="n">
        <v>300</v>
      </c>
      <c r="M63" s="114" t="n">
        <v>305</v>
      </c>
      <c r="N63" s="114" t="n">
        <v>285</v>
      </c>
      <c r="O63" s="115" t="n">
        <v>270</v>
      </c>
      <c r="P63" s="109" t="n">
        <f aca="false">+O63-C63</f>
        <v>-35</v>
      </c>
    </row>
    <row r="64" customFormat="false" ht="12.8" hidden="false" customHeight="false" outlineLevel="0" collapsed="false">
      <c r="A64" s="111" t="s">
        <v>206</v>
      </c>
      <c r="B64" s="112" t="s">
        <v>207</v>
      </c>
      <c r="C64" s="113" t="n">
        <v>290</v>
      </c>
      <c r="D64" s="114" t="n">
        <v>285</v>
      </c>
      <c r="E64" s="114" t="n">
        <v>305</v>
      </c>
      <c r="F64" s="114" t="n">
        <v>315</v>
      </c>
      <c r="G64" s="114" t="n">
        <v>320</v>
      </c>
      <c r="H64" s="114" t="n">
        <v>315</v>
      </c>
      <c r="I64" s="114" t="n">
        <v>315</v>
      </c>
      <c r="J64" s="114" t="n">
        <v>300</v>
      </c>
      <c r="K64" s="114" t="n">
        <v>275</v>
      </c>
      <c r="L64" s="114" t="n">
        <v>260</v>
      </c>
      <c r="M64" s="114" t="n">
        <v>260</v>
      </c>
      <c r="N64" s="114" t="n">
        <v>245</v>
      </c>
      <c r="O64" s="115" t="n">
        <v>250</v>
      </c>
      <c r="P64" s="109" t="n">
        <f aca="false">+O64-C64</f>
        <v>-40</v>
      </c>
    </row>
    <row r="65" customFormat="false" ht="12.8" hidden="false" customHeight="false" outlineLevel="0" collapsed="false">
      <c r="A65" s="111" t="s">
        <v>178</v>
      </c>
      <c r="B65" s="112" t="s">
        <v>179</v>
      </c>
      <c r="C65" s="113" t="n">
        <v>175</v>
      </c>
      <c r="D65" s="114" t="n">
        <v>185</v>
      </c>
      <c r="E65" s="114" t="n">
        <v>200</v>
      </c>
      <c r="F65" s="114" t="n">
        <v>200</v>
      </c>
      <c r="G65" s="114" t="n">
        <v>200</v>
      </c>
      <c r="H65" s="114" t="n">
        <v>190</v>
      </c>
      <c r="I65" s="114" t="n">
        <v>190</v>
      </c>
      <c r="J65" s="114" t="n">
        <v>190</v>
      </c>
      <c r="K65" s="114" t="n">
        <v>195</v>
      </c>
      <c r="L65" s="114" t="n">
        <v>190</v>
      </c>
      <c r="M65" s="114" t="n">
        <v>210</v>
      </c>
      <c r="N65" s="114" t="n">
        <v>210</v>
      </c>
      <c r="O65" s="115" t="n">
        <v>230</v>
      </c>
      <c r="P65" s="109" t="n">
        <f aca="false">+O65-C65</f>
        <v>55</v>
      </c>
    </row>
    <row r="66" customFormat="false" ht="12.8" hidden="false" customHeight="false" outlineLevel="0" collapsed="false">
      <c r="A66" s="111" t="s">
        <v>202</v>
      </c>
      <c r="B66" s="112" t="s">
        <v>203</v>
      </c>
      <c r="C66" s="113" t="n">
        <v>235</v>
      </c>
      <c r="D66" s="114" t="n">
        <v>230</v>
      </c>
      <c r="E66" s="114" t="n">
        <v>245</v>
      </c>
      <c r="F66" s="114" t="n">
        <v>240</v>
      </c>
      <c r="G66" s="114" t="n">
        <v>245</v>
      </c>
      <c r="H66" s="114" t="n">
        <v>240</v>
      </c>
      <c r="I66" s="114" t="n">
        <v>245</v>
      </c>
      <c r="J66" s="114" t="n">
        <v>235</v>
      </c>
      <c r="K66" s="114" t="n">
        <v>235</v>
      </c>
      <c r="L66" s="114" t="n">
        <v>240</v>
      </c>
      <c r="M66" s="114" t="n">
        <v>235</v>
      </c>
      <c r="N66" s="114" t="n">
        <v>230</v>
      </c>
      <c r="O66" s="115" t="n">
        <v>220</v>
      </c>
      <c r="P66" s="109" t="n">
        <f aca="false">+O66-C66</f>
        <v>-15</v>
      </c>
    </row>
    <row r="67" customFormat="false" ht="12.8" hidden="false" customHeight="false" outlineLevel="0" collapsed="false">
      <c r="A67" s="111" t="s">
        <v>194</v>
      </c>
      <c r="B67" s="112" t="s">
        <v>195</v>
      </c>
      <c r="C67" s="113" t="n">
        <v>240</v>
      </c>
      <c r="D67" s="114" t="n">
        <v>235</v>
      </c>
      <c r="E67" s="114" t="n">
        <v>250</v>
      </c>
      <c r="F67" s="114" t="n">
        <v>240</v>
      </c>
      <c r="G67" s="114" t="n">
        <v>235</v>
      </c>
      <c r="H67" s="114" t="n">
        <v>245</v>
      </c>
      <c r="I67" s="114" t="n">
        <v>235</v>
      </c>
      <c r="J67" s="114" t="n">
        <v>235</v>
      </c>
      <c r="K67" s="114" t="n">
        <v>205</v>
      </c>
      <c r="L67" s="114" t="n">
        <v>200</v>
      </c>
      <c r="M67" s="114" t="n">
        <v>195</v>
      </c>
      <c r="N67" s="114" t="n">
        <v>185</v>
      </c>
      <c r="O67" s="115" t="n">
        <v>190</v>
      </c>
      <c r="P67" s="109" t="n">
        <f aca="false">+O67-C67</f>
        <v>-50</v>
      </c>
    </row>
    <row r="68" customFormat="false" ht="12.8" hidden="false" customHeight="false" outlineLevel="0" collapsed="false">
      <c r="A68" s="111" t="s">
        <v>35</v>
      </c>
      <c r="B68" s="112" t="s">
        <v>208</v>
      </c>
      <c r="C68" s="113" t="n">
        <v>165</v>
      </c>
      <c r="D68" s="114" t="n">
        <v>180</v>
      </c>
      <c r="E68" s="114" t="n">
        <v>180</v>
      </c>
      <c r="F68" s="114" t="n">
        <v>185</v>
      </c>
      <c r="G68" s="114" t="n">
        <v>185</v>
      </c>
      <c r="H68" s="114" t="n">
        <v>185</v>
      </c>
      <c r="I68" s="114" t="n">
        <v>185</v>
      </c>
      <c r="J68" s="114" t="n">
        <v>190</v>
      </c>
      <c r="K68" s="114" t="n">
        <v>190</v>
      </c>
      <c r="L68" s="114" t="n">
        <v>185</v>
      </c>
      <c r="M68" s="114" t="n">
        <v>190</v>
      </c>
      <c r="N68" s="114" t="n">
        <v>185</v>
      </c>
      <c r="O68" s="115" t="n">
        <v>185</v>
      </c>
      <c r="P68" s="109" t="n">
        <f aca="false">+O68-C68</f>
        <v>20</v>
      </c>
    </row>
    <row r="69" customFormat="false" ht="12.8" hidden="false" customHeight="false" outlineLevel="0" collapsed="false">
      <c r="A69" s="111" t="s">
        <v>196</v>
      </c>
      <c r="B69" s="112" t="s">
        <v>197</v>
      </c>
      <c r="C69" s="113" t="n">
        <v>180</v>
      </c>
      <c r="D69" s="114" t="n">
        <v>190</v>
      </c>
      <c r="E69" s="114" t="n">
        <v>190</v>
      </c>
      <c r="F69" s="114" t="n">
        <v>195</v>
      </c>
      <c r="G69" s="114" t="n">
        <v>200</v>
      </c>
      <c r="H69" s="114" t="n">
        <v>210</v>
      </c>
      <c r="I69" s="114" t="n">
        <v>210</v>
      </c>
      <c r="J69" s="114" t="n">
        <v>205</v>
      </c>
      <c r="K69" s="114" t="n">
        <v>175</v>
      </c>
      <c r="L69" s="114" t="n">
        <v>185</v>
      </c>
      <c r="M69" s="114" t="n">
        <v>185</v>
      </c>
      <c r="N69" s="114" t="n">
        <v>175</v>
      </c>
      <c r="O69" s="115" t="n">
        <v>175</v>
      </c>
      <c r="P69" s="109" t="n">
        <f aca="false">+O69-C69</f>
        <v>-5</v>
      </c>
    </row>
    <row r="70" customFormat="false" ht="12.8" hidden="false" customHeight="false" outlineLevel="0" collapsed="false">
      <c r="A70" s="111" t="s">
        <v>198</v>
      </c>
      <c r="B70" s="112" t="s">
        <v>199</v>
      </c>
      <c r="C70" s="113" t="n">
        <v>130</v>
      </c>
      <c r="D70" s="114" t="n">
        <v>135</v>
      </c>
      <c r="E70" s="114" t="n">
        <v>145</v>
      </c>
      <c r="F70" s="114" t="n">
        <v>145</v>
      </c>
      <c r="G70" s="114" t="n">
        <v>150</v>
      </c>
      <c r="H70" s="114" t="n">
        <v>150</v>
      </c>
      <c r="I70" s="114" t="n">
        <v>155</v>
      </c>
      <c r="J70" s="114" t="n">
        <v>165</v>
      </c>
      <c r="K70" s="114" t="n">
        <v>165</v>
      </c>
      <c r="L70" s="114" t="n">
        <v>160</v>
      </c>
      <c r="M70" s="114" t="n">
        <v>170</v>
      </c>
      <c r="N70" s="114" t="n">
        <v>170</v>
      </c>
      <c r="O70" s="115" t="n">
        <v>170</v>
      </c>
      <c r="P70" s="109" t="n">
        <f aca="false">+O70-C70</f>
        <v>40</v>
      </c>
    </row>
    <row r="71" customFormat="false" ht="12.8" hidden="false" customHeight="false" outlineLevel="0" collapsed="false">
      <c r="A71" s="111" t="s">
        <v>190</v>
      </c>
      <c r="B71" s="112" t="s">
        <v>391</v>
      </c>
      <c r="C71" s="113" t="n">
        <v>220</v>
      </c>
      <c r="D71" s="114" t="n">
        <v>215</v>
      </c>
      <c r="E71" s="114" t="n">
        <v>215</v>
      </c>
      <c r="F71" s="114" t="n">
        <v>220</v>
      </c>
      <c r="G71" s="114" t="n">
        <v>220</v>
      </c>
      <c r="H71" s="114" t="n">
        <v>235</v>
      </c>
      <c r="I71" s="114" t="n">
        <v>225</v>
      </c>
      <c r="J71" s="114" t="n">
        <v>230</v>
      </c>
      <c r="K71" s="114" t="n">
        <v>210</v>
      </c>
      <c r="L71" s="114" t="n">
        <v>210</v>
      </c>
      <c r="M71" s="114" t="n">
        <v>195</v>
      </c>
      <c r="N71" s="114" t="n">
        <v>180</v>
      </c>
      <c r="O71" s="115" t="n">
        <v>170</v>
      </c>
      <c r="P71" s="109" t="n">
        <f aca="false">+O71-C71</f>
        <v>-50</v>
      </c>
    </row>
    <row r="72" customFormat="false" ht="12.8" hidden="false" customHeight="false" outlineLevel="0" collapsed="false">
      <c r="A72" s="111" t="s">
        <v>204</v>
      </c>
      <c r="B72" s="112" t="s">
        <v>205</v>
      </c>
      <c r="C72" s="113" t="n">
        <v>130</v>
      </c>
      <c r="D72" s="114" t="n">
        <v>130</v>
      </c>
      <c r="E72" s="114" t="n">
        <v>160</v>
      </c>
      <c r="F72" s="114" t="n">
        <v>140</v>
      </c>
      <c r="G72" s="114" t="n">
        <v>140</v>
      </c>
      <c r="H72" s="114" t="n">
        <v>145</v>
      </c>
      <c r="I72" s="114" t="n">
        <v>150</v>
      </c>
      <c r="J72" s="114" t="n">
        <v>160</v>
      </c>
      <c r="K72" s="114" t="n">
        <v>155</v>
      </c>
      <c r="L72" s="114" t="n">
        <v>155</v>
      </c>
      <c r="M72" s="114" t="n">
        <v>155</v>
      </c>
      <c r="N72" s="114" t="n">
        <v>155</v>
      </c>
      <c r="O72" s="115" t="n">
        <v>155</v>
      </c>
      <c r="P72" s="109" t="n">
        <f aca="false">+O72-C72</f>
        <v>25</v>
      </c>
    </row>
    <row r="73" customFormat="false" ht="12.8" hidden="false" customHeight="false" outlineLevel="0" collapsed="false">
      <c r="A73" s="111" t="s">
        <v>209</v>
      </c>
      <c r="B73" s="112" t="s">
        <v>210</v>
      </c>
      <c r="C73" s="113" t="n">
        <v>190</v>
      </c>
      <c r="D73" s="114" t="n">
        <v>190</v>
      </c>
      <c r="E73" s="114" t="n">
        <v>165</v>
      </c>
      <c r="F73" s="114" t="n">
        <v>160</v>
      </c>
      <c r="G73" s="114" t="n">
        <v>155</v>
      </c>
      <c r="H73" s="114" t="n">
        <v>160</v>
      </c>
      <c r="I73" s="114" t="n">
        <v>160</v>
      </c>
      <c r="J73" s="114" t="n">
        <v>150</v>
      </c>
      <c r="K73" s="114" t="n">
        <v>160</v>
      </c>
      <c r="L73" s="114" t="n">
        <v>150</v>
      </c>
      <c r="M73" s="114" t="n">
        <v>135</v>
      </c>
      <c r="N73" s="114" t="n">
        <v>135</v>
      </c>
      <c r="O73" s="115" t="n">
        <v>125</v>
      </c>
      <c r="P73" s="109" t="n">
        <f aca="false">+O73-C73</f>
        <v>-65</v>
      </c>
    </row>
    <row r="74" customFormat="false" ht="12.8" hidden="false" customHeight="false" outlineLevel="0" collapsed="false">
      <c r="A74" s="111" t="s">
        <v>219</v>
      </c>
      <c r="B74" s="112" t="s">
        <v>220</v>
      </c>
      <c r="C74" s="113" t="n">
        <v>135</v>
      </c>
      <c r="D74" s="114" t="n">
        <v>130</v>
      </c>
      <c r="E74" s="114" t="n">
        <v>130</v>
      </c>
      <c r="F74" s="114" t="n">
        <v>135</v>
      </c>
      <c r="G74" s="114" t="n">
        <v>120</v>
      </c>
      <c r="H74" s="114" t="n">
        <v>120</v>
      </c>
      <c r="I74" s="114" t="n">
        <v>120</v>
      </c>
      <c r="J74" s="114" t="n">
        <v>135</v>
      </c>
      <c r="K74" s="114" t="n">
        <v>130</v>
      </c>
      <c r="L74" s="114" t="n">
        <v>120</v>
      </c>
      <c r="M74" s="114" t="n">
        <v>120</v>
      </c>
      <c r="N74" s="114" t="n">
        <v>115</v>
      </c>
      <c r="O74" s="115" t="n">
        <v>115</v>
      </c>
      <c r="P74" s="109" t="n">
        <f aca="false">+O74-C74</f>
        <v>-20</v>
      </c>
    </row>
    <row r="75" customFormat="false" ht="12.8" hidden="false" customHeight="false" outlineLevel="0" collapsed="false">
      <c r="A75" s="111" t="s">
        <v>188</v>
      </c>
      <c r="B75" s="112" t="s">
        <v>347</v>
      </c>
      <c r="C75" s="113" t="n">
        <v>165</v>
      </c>
      <c r="D75" s="114" t="n">
        <v>165</v>
      </c>
      <c r="E75" s="114" t="n">
        <v>160</v>
      </c>
      <c r="F75" s="114" t="n">
        <v>160</v>
      </c>
      <c r="G75" s="114" t="n">
        <v>150</v>
      </c>
      <c r="H75" s="114" t="n">
        <v>150</v>
      </c>
      <c r="I75" s="114" t="n">
        <v>130</v>
      </c>
      <c r="J75" s="114" t="n">
        <v>130</v>
      </c>
      <c r="K75" s="114" t="n">
        <v>135</v>
      </c>
      <c r="L75" s="114" t="n">
        <v>125</v>
      </c>
      <c r="M75" s="114" t="n">
        <v>130</v>
      </c>
      <c r="N75" s="114" t="n">
        <v>120</v>
      </c>
      <c r="O75" s="115" t="n">
        <v>110</v>
      </c>
      <c r="P75" s="109" t="n">
        <f aca="false">+O75-C75</f>
        <v>-55</v>
      </c>
    </row>
    <row r="76" customFormat="false" ht="12.8" hidden="false" customHeight="false" outlineLevel="0" collapsed="false">
      <c r="A76" s="111" t="s">
        <v>213</v>
      </c>
      <c r="B76" s="112" t="s">
        <v>342</v>
      </c>
      <c r="C76" s="113" t="n">
        <v>80</v>
      </c>
      <c r="D76" s="114" t="n">
        <v>90</v>
      </c>
      <c r="E76" s="114" t="n">
        <v>90</v>
      </c>
      <c r="F76" s="114" t="n">
        <v>90</v>
      </c>
      <c r="G76" s="114" t="n">
        <v>100</v>
      </c>
      <c r="H76" s="114" t="n">
        <v>90</v>
      </c>
      <c r="I76" s="114" t="n">
        <v>85</v>
      </c>
      <c r="J76" s="114" t="n">
        <v>95</v>
      </c>
      <c r="K76" s="114" t="n">
        <v>90</v>
      </c>
      <c r="L76" s="114" t="n">
        <v>85</v>
      </c>
      <c r="M76" s="114" t="n">
        <v>95</v>
      </c>
      <c r="N76" s="114" t="n">
        <v>90</v>
      </c>
      <c r="O76" s="115" t="n">
        <v>105</v>
      </c>
      <c r="P76" s="109" t="n">
        <f aca="false">+O76-C76</f>
        <v>25</v>
      </c>
    </row>
    <row r="77" customFormat="false" ht="12.8" hidden="false" customHeight="false" outlineLevel="0" collapsed="false">
      <c r="A77" s="111" t="s">
        <v>211</v>
      </c>
      <c r="B77" s="112" t="s">
        <v>212</v>
      </c>
      <c r="C77" s="113" t="n">
        <v>75</v>
      </c>
      <c r="D77" s="114" t="n">
        <v>80</v>
      </c>
      <c r="E77" s="114" t="n">
        <v>90</v>
      </c>
      <c r="F77" s="114" t="n">
        <v>85</v>
      </c>
      <c r="G77" s="114" t="n">
        <v>80</v>
      </c>
      <c r="H77" s="114" t="n">
        <v>85</v>
      </c>
      <c r="I77" s="114" t="n">
        <v>85</v>
      </c>
      <c r="J77" s="114" t="n">
        <v>90</v>
      </c>
      <c r="K77" s="114" t="n">
        <v>85</v>
      </c>
      <c r="L77" s="114" t="n">
        <v>85</v>
      </c>
      <c r="M77" s="114" t="n">
        <v>85</v>
      </c>
      <c r="N77" s="114" t="n">
        <v>85</v>
      </c>
      <c r="O77" s="115" t="n">
        <v>90</v>
      </c>
      <c r="P77" s="109" t="n">
        <f aca="false">+O77-C77</f>
        <v>15</v>
      </c>
    </row>
    <row r="78" customFormat="false" ht="12.8" hidden="false" customHeight="false" outlineLevel="0" collapsed="false">
      <c r="A78" s="111" t="s">
        <v>221</v>
      </c>
      <c r="B78" s="112" t="s">
        <v>222</v>
      </c>
      <c r="C78" s="113" t="n">
        <v>70</v>
      </c>
      <c r="D78" s="114" t="n">
        <v>75</v>
      </c>
      <c r="E78" s="114" t="n">
        <v>70</v>
      </c>
      <c r="F78" s="114" t="n">
        <v>75</v>
      </c>
      <c r="G78" s="114" t="n">
        <v>80</v>
      </c>
      <c r="H78" s="114" t="n">
        <v>80</v>
      </c>
      <c r="I78" s="114" t="n">
        <v>75</v>
      </c>
      <c r="J78" s="114" t="n">
        <v>75</v>
      </c>
      <c r="K78" s="114" t="n">
        <v>70</v>
      </c>
      <c r="L78" s="114" t="n">
        <v>70</v>
      </c>
      <c r="M78" s="114" t="n">
        <v>70</v>
      </c>
      <c r="N78" s="114" t="n">
        <v>70</v>
      </c>
      <c r="O78" s="115" t="n">
        <v>80</v>
      </c>
      <c r="P78" s="109" t="n">
        <f aca="false">+O78-C78</f>
        <v>10</v>
      </c>
    </row>
    <row r="79" customFormat="false" ht="12.8" hidden="false" customHeight="false" outlineLevel="0" collapsed="false">
      <c r="A79" s="111" t="s">
        <v>215</v>
      </c>
      <c r="B79" s="112" t="s">
        <v>216</v>
      </c>
      <c r="C79" s="113" t="n">
        <v>75</v>
      </c>
      <c r="D79" s="114" t="n">
        <v>85</v>
      </c>
      <c r="E79" s="114" t="n">
        <v>90</v>
      </c>
      <c r="F79" s="114" t="n">
        <v>100</v>
      </c>
      <c r="G79" s="114" t="n">
        <v>95</v>
      </c>
      <c r="H79" s="114" t="n">
        <v>95</v>
      </c>
      <c r="I79" s="114" t="n">
        <v>95</v>
      </c>
      <c r="J79" s="114" t="n">
        <v>95</v>
      </c>
      <c r="K79" s="114" t="n">
        <v>95</v>
      </c>
      <c r="L79" s="114" t="n">
        <v>95</v>
      </c>
      <c r="M79" s="114" t="n">
        <v>85</v>
      </c>
      <c r="N79" s="114" t="n">
        <v>85</v>
      </c>
      <c r="O79" s="115" t="n">
        <v>80</v>
      </c>
      <c r="P79" s="109" t="n">
        <f aca="false">+O79-C79</f>
        <v>5</v>
      </c>
    </row>
    <row r="80" customFormat="false" ht="12.8" hidden="false" customHeight="false" outlineLevel="0" collapsed="false">
      <c r="A80" s="111" t="s">
        <v>217</v>
      </c>
      <c r="B80" s="112" t="s">
        <v>218</v>
      </c>
      <c r="C80" s="113" t="n">
        <v>50</v>
      </c>
      <c r="D80" s="114" t="n">
        <v>50</v>
      </c>
      <c r="E80" s="114" t="n">
        <v>60</v>
      </c>
      <c r="F80" s="114" t="n">
        <v>55</v>
      </c>
      <c r="G80" s="114" t="n">
        <v>55</v>
      </c>
      <c r="H80" s="114" t="n">
        <v>55</v>
      </c>
      <c r="I80" s="114" t="n">
        <v>55</v>
      </c>
      <c r="J80" s="114" t="n">
        <v>55</v>
      </c>
      <c r="K80" s="114" t="n">
        <v>45</v>
      </c>
      <c r="L80" s="114" t="n">
        <v>45</v>
      </c>
      <c r="M80" s="114" t="n">
        <v>50</v>
      </c>
      <c r="N80" s="114" t="n">
        <v>60</v>
      </c>
      <c r="O80" s="115" t="n">
        <v>65</v>
      </c>
      <c r="P80" s="109" t="n">
        <f aca="false">+O80-C80</f>
        <v>15</v>
      </c>
    </row>
    <row r="81" customFormat="false" ht="12.8" hidden="false" customHeight="false" outlineLevel="0" collapsed="false">
      <c r="A81" s="111" t="s">
        <v>225</v>
      </c>
      <c r="B81" s="112" t="s">
        <v>226</v>
      </c>
      <c r="C81" s="113" t="n">
        <v>60</v>
      </c>
      <c r="D81" s="114" t="n">
        <v>55</v>
      </c>
      <c r="E81" s="114" t="n">
        <v>70</v>
      </c>
      <c r="F81" s="114" t="n">
        <v>85</v>
      </c>
      <c r="G81" s="114" t="n">
        <v>75</v>
      </c>
      <c r="H81" s="114" t="n">
        <v>85</v>
      </c>
      <c r="I81" s="114" t="n">
        <v>90</v>
      </c>
      <c r="J81" s="114" t="n">
        <v>90</v>
      </c>
      <c r="K81" s="114" t="n">
        <v>85</v>
      </c>
      <c r="L81" s="114" t="n">
        <v>75</v>
      </c>
      <c r="M81" s="114" t="n">
        <v>70</v>
      </c>
      <c r="N81" s="114" t="n">
        <v>65</v>
      </c>
      <c r="O81" s="115" t="n">
        <v>65</v>
      </c>
      <c r="P81" s="109" t="n">
        <f aca="false">+O81-C81</f>
        <v>5</v>
      </c>
    </row>
    <row r="82" customFormat="false" ht="12.8" hidden="false" customHeight="false" outlineLevel="0" collapsed="false">
      <c r="A82" s="111" t="s">
        <v>223</v>
      </c>
      <c r="B82" s="112" t="s">
        <v>224</v>
      </c>
      <c r="C82" s="113" t="n">
        <v>50</v>
      </c>
      <c r="D82" s="114" t="n">
        <v>65</v>
      </c>
      <c r="E82" s="114" t="n">
        <v>65</v>
      </c>
      <c r="F82" s="114" t="n">
        <v>60</v>
      </c>
      <c r="G82" s="114" t="n">
        <v>60</v>
      </c>
      <c r="H82" s="114" t="n">
        <v>65</v>
      </c>
      <c r="I82" s="114" t="n">
        <v>60</v>
      </c>
      <c r="J82" s="114" t="n">
        <v>60</v>
      </c>
      <c r="K82" s="114" t="n">
        <v>60</v>
      </c>
      <c r="L82" s="114" t="n">
        <v>60</v>
      </c>
      <c r="M82" s="114" t="n">
        <v>60</v>
      </c>
      <c r="N82" s="114" t="n">
        <v>60</v>
      </c>
      <c r="O82" s="115" t="n">
        <v>55</v>
      </c>
      <c r="P82" s="109" t="n">
        <f aca="false">+O82-C82</f>
        <v>5</v>
      </c>
    </row>
    <row r="83" customFormat="false" ht="12.8" hidden="false" customHeight="false" outlineLevel="0" collapsed="false">
      <c r="A83" s="111" t="s">
        <v>237</v>
      </c>
      <c r="B83" s="112" t="s">
        <v>238</v>
      </c>
      <c r="C83" s="113" t="n">
        <v>50</v>
      </c>
      <c r="D83" s="114" t="n">
        <v>55</v>
      </c>
      <c r="E83" s="114" t="n">
        <v>55</v>
      </c>
      <c r="F83" s="114" t="n">
        <v>55</v>
      </c>
      <c r="G83" s="114" t="n">
        <v>55</v>
      </c>
      <c r="H83" s="114" t="n">
        <v>55</v>
      </c>
      <c r="I83" s="114" t="n">
        <v>55</v>
      </c>
      <c r="J83" s="114" t="n">
        <v>55</v>
      </c>
      <c r="K83" s="114" t="n">
        <v>55</v>
      </c>
      <c r="L83" s="114" t="n">
        <v>55</v>
      </c>
      <c r="M83" s="114" t="n">
        <v>55</v>
      </c>
      <c r="N83" s="114" t="n">
        <v>55</v>
      </c>
      <c r="O83" s="115" t="n">
        <v>55</v>
      </c>
      <c r="P83" s="109" t="n">
        <f aca="false">+O83-C83</f>
        <v>5</v>
      </c>
    </row>
    <row r="84" customFormat="false" ht="12.8" hidden="false" customHeight="false" outlineLevel="0" collapsed="false">
      <c r="A84" s="111" t="s">
        <v>231</v>
      </c>
      <c r="B84" s="112" t="s">
        <v>232</v>
      </c>
      <c r="C84" s="113" t="n">
        <v>65</v>
      </c>
      <c r="D84" s="114" t="n">
        <v>60</v>
      </c>
      <c r="E84" s="114" t="n">
        <v>60</v>
      </c>
      <c r="F84" s="114" t="n">
        <v>55</v>
      </c>
      <c r="G84" s="114" t="n">
        <v>55</v>
      </c>
      <c r="H84" s="114" t="n">
        <v>55</v>
      </c>
      <c r="I84" s="114" t="n">
        <v>60</v>
      </c>
      <c r="J84" s="114" t="n">
        <v>65</v>
      </c>
      <c r="K84" s="114" t="n">
        <v>65</v>
      </c>
      <c r="L84" s="114" t="n">
        <v>60</v>
      </c>
      <c r="M84" s="114" t="n">
        <v>60</v>
      </c>
      <c r="N84" s="114" t="n">
        <v>55</v>
      </c>
      <c r="O84" s="115" t="n">
        <v>55</v>
      </c>
      <c r="P84" s="109" t="n">
        <f aca="false">+O84-C84</f>
        <v>-10</v>
      </c>
    </row>
    <row r="85" customFormat="false" ht="12.8" hidden="false" customHeight="false" outlineLevel="0" collapsed="false">
      <c r="A85" s="111" t="s">
        <v>227</v>
      </c>
      <c r="B85" s="112" t="s">
        <v>392</v>
      </c>
      <c r="C85" s="113" t="n">
        <v>45</v>
      </c>
      <c r="D85" s="114" t="n">
        <v>50</v>
      </c>
      <c r="E85" s="114" t="n">
        <v>50</v>
      </c>
      <c r="F85" s="114" t="n">
        <v>45</v>
      </c>
      <c r="G85" s="114" t="n">
        <v>45</v>
      </c>
      <c r="H85" s="114" t="n">
        <v>45</v>
      </c>
      <c r="I85" s="114" t="n">
        <v>50</v>
      </c>
      <c r="J85" s="114" t="n">
        <v>45</v>
      </c>
      <c r="K85" s="114" t="n">
        <v>45</v>
      </c>
      <c r="L85" s="114" t="n">
        <v>45</v>
      </c>
      <c r="M85" s="114" t="n">
        <v>45</v>
      </c>
      <c r="N85" s="114" t="n">
        <v>45</v>
      </c>
      <c r="O85" s="115" t="n">
        <v>45</v>
      </c>
      <c r="P85" s="109" t="n">
        <f aca="false">+O85-C85</f>
        <v>0</v>
      </c>
    </row>
    <row r="86" customFormat="false" ht="12.8" hidden="false" customHeight="false" outlineLevel="0" collapsed="false">
      <c r="A86" s="111" t="s">
        <v>267</v>
      </c>
      <c r="B86" s="112" t="s">
        <v>268</v>
      </c>
      <c r="C86" s="113" t="n">
        <v>85</v>
      </c>
      <c r="D86" s="114" t="n">
        <v>80</v>
      </c>
      <c r="E86" s="114" t="n">
        <v>95</v>
      </c>
      <c r="F86" s="114" t="n">
        <v>85</v>
      </c>
      <c r="G86" s="114" t="n">
        <v>85</v>
      </c>
      <c r="H86" s="114" t="n">
        <v>75</v>
      </c>
      <c r="I86" s="114" t="n">
        <v>65</v>
      </c>
      <c r="J86" s="114" t="n">
        <v>60</v>
      </c>
      <c r="K86" s="114" t="n">
        <v>60</v>
      </c>
      <c r="L86" s="114" t="n">
        <v>55</v>
      </c>
      <c r="M86" s="114" t="n">
        <v>50</v>
      </c>
      <c r="N86" s="114" t="n">
        <v>45</v>
      </c>
      <c r="O86" s="115" t="n">
        <v>40</v>
      </c>
      <c r="P86" s="109" t="n">
        <f aca="false">+O86-C86</f>
        <v>-45</v>
      </c>
    </row>
    <row r="87" customFormat="false" ht="12.8" hidden="false" customHeight="false" outlineLevel="0" collapsed="false">
      <c r="A87" s="111" t="s">
        <v>146</v>
      </c>
      <c r="B87" s="112" t="s">
        <v>352</v>
      </c>
      <c r="C87" s="113" t="n">
        <v>5</v>
      </c>
      <c r="D87" s="114" t="n">
        <v>15</v>
      </c>
      <c r="E87" s="114" t="n">
        <v>15</v>
      </c>
      <c r="F87" s="114" t="n">
        <v>20</v>
      </c>
      <c r="G87" s="114" t="n">
        <v>10</v>
      </c>
      <c r="H87" s="114" t="n">
        <v>20</v>
      </c>
      <c r="I87" s="114" t="n">
        <v>25</v>
      </c>
      <c r="J87" s="114" t="n">
        <v>35</v>
      </c>
      <c r="K87" s="114" t="n">
        <v>35</v>
      </c>
      <c r="L87" s="114" t="n">
        <v>35</v>
      </c>
      <c r="M87" s="114" t="n">
        <v>35</v>
      </c>
      <c r="N87" s="114" t="n">
        <v>30</v>
      </c>
      <c r="O87" s="115" t="n">
        <v>35</v>
      </c>
      <c r="P87" s="109" t="n">
        <f aca="false">+O87-C87</f>
        <v>30</v>
      </c>
    </row>
    <row r="88" customFormat="false" ht="12.8" hidden="false" customHeight="false" outlineLevel="0" collapsed="false">
      <c r="A88" s="111" t="s">
        <v>239</v>
      </c>
      <c r="B88" s="112" t="s">
        <v>393</v>
      </c>
      <c r="C88" s="113" t="n">
        <v>40</v>
      </c>
      <c r="D88" s="114" t="n">
        <v>35</v>
      </c>
      <c r="E88" s="114" t="n">
        <v>40</v>
      </c>
      <c r="F88" s="114" t="n">
        <v>40</v>
      </c>
      <c r="G88" s="114" t="n">
        <v>40</v>
      </c>
      <c r="H88" s="114" t="n">
        <v>40</v>
      </c>
      <c r="I88" s="114" t="n">
        <v>30</v>
      </c>
      <c r="J88" s="114" t="n">
        <v>30</v>
      </c>
      <c r="K88" s="114" t="n">
        <v>30</v>
      </c>
      <c r="L88" s="114" t="n">
        <v>35</v>
      </c>
      <c r="M88" s="114" t="n">
        <v>35</v>
      </c>
      <c r="N88" s="114" t="n">
        <v>35</v>
      </c>
      <c r="O88" s="115" t="n">
        <v>35</v>
      </c>
      <c r="P88" s="109" t="n">
        <f aca="false">+O88-C88</f>
        <v>-5</v>
      </c>
    </row>
    <row r="89" customFormat="false" ht="12.8" hidden="false" customHeight="false" outlineLevel="0" collapsed="false">
      <c r="A89" s="111" t="s">
        <v>233</v>
      </c>
      <c r="B89" s="112" t="s">
        <v>234</v>
      </c>
      <c r="C89" s="113" t="n">
        <v>55</v>
      </c>
      <c r="D89" s="114" t="n">
        <v>55</v>
      </c>
      <c r="E89" s="114" t="n">
        <v>55</v>
      </c>
      <c r="F89" s="114" t="n">
        <v>50</v>
      </c>
      <c r="G89" s="114" t="n">
        <v>50</v>
      </c>
      <c r="H89" s="114" t="n">
        <v>45</v>
      </c>
      <c r="I89" s="114" t="n">
        <v>40</v>
      </c>
      <c r="J89" s="114" t="n">
        <v>40</v>
      </c>
      <c r="K89" s="114" t="n">
        <v>35</v>
      </c>
      <c r="L89" s="114" t="n">
        <v>30</v>
      </c>
      <c r="M89" s="114" t="n">
        <v>30</v>
      </c>
      <c r="N89" s="114" t="n">
        <v>30</v>
      </c>
      <c r="O89" s="115" t="n">
        <v>35</v>
      </c>
      <c r="P89" s="109" t="n">
        <f aca="false">+O89-C89</f>
        <v>-20</v>
      </c>
    </row>
    <row r="90" customFormat="false" ht="12.8" hidden="false" customHeight="false" outlineLevel="0" collapsed="false">
      <c r="A90" s="111" t="s">
        <v>235</v>
      </c>
      <c r="B90" s="112" t="s">
        <v>394</v>
      </c>
      <c r="C90" s="113" t="n">
        <v>30</v>
      </c>
      <c r="D90" s="114" t="n">
        <v>35</v>
      </c>
      <c r="E90" s="114" t="n">
        <v>40</v>
      </c>
      <c r="F90" s="114" t="n">
        <v>40</v>
      </c>
      <c r="G90" s="114" t="n">
        <v>40</v>
      </c>
      <c r="H90" s="114" t="n">
        <v>40</v>
      </c>
      <c r="I90" s="114" t="n">
        <v>40</v>
      </c>
      <c r="J90" s="114" t="n">
        <v>40</v>
      </c>
      <c r="K90" s="114" t="n">
        <v>35</v>
      </c>
      <c r="L90" s="114" t="n">
        <v>35</v>
      </c>
      <c r="M90" s="114" t="n">
        <v>35</v>
      </c>
      <c r="N90" s="114" t="n">
        <v>30</v>
      </c>
      <c r="O90" s="115" t="n">
        <v>30</v>
      </c>
      <c r="P90" s="109" t="n">
        <f aca="false">+O90-C90</f>
        <v>0</v>
      </c>
    </row>
    <row r="91" customFormat="false" ht="12.8" hidden="false" customHeight="false" outlineLevel="0" collapsed="false">
      <c r="A91" s="111" t="s">
        <v>229</v>
      </c>
      <c r="B91" s="112" t="s">
        <v>230</v>
      </c>
      <c r="C91" s="113" t="n">
        <v>10</v>
      </c>
      <c r="D91" s="114" t="n">
        <v>10</v>
      </c>
      <c r="E91" s="114" t="n">
        <v>10</v>
      </c>
      <c r="F91" s="114" t="n">
        <v>10</v>
      </c>
      <c r="G91" s="114" t="n">
        <v>10</v>
      </c>
      <c r="H91" s="114" t="n">
        <v>10</v>
      </c>
      <c r="I91" s="114" t="n">
        <v>15</v>
      </c>
      <c r="J91" s="114" t="n">
        <v>20</v>
      </c>
      <c r="K91" s="114" t="n">
        <v>20</v>
      </c>
      <c r="L91" s="114" t="n">
        <v>20</v>
      </c>
      <c r="M91" s="114" t="n">
        <v>25</v>
      </c>
      <c r="N91" s="114" t="n">
        <v>25</v>
      </c>
      <c r="O91" s="115" t="n">
        <v>25</v>
      </c>
      <c r="P91" s="109" t="n">
        <f aca="false">+O91-C91</f>
        <v>15</v>
      </c>
    </row>
    <row r="92" customFormat="false" ht="12.8" hidden="false" customHeight="false" outlineLevel="0" collapsed="false">
      <c r="A92" s="111" t="s">
        <v>261</v>
      </c>
      <c r="B92" s="112" t="s">
        <v>262</v>
      </c>
      <c r="C92" s="113" t="n">
        <v>15</v>
      </c>
      <c r="D92" s="114" t="n">
        <v>15</v>
      </c>
      <c r="E92" s="114" t="n">
        <v>15</v>
      </c>
      <c r="F92" s="114" t="n">
        <v>20</v>
      </c>
      <c r="G92" s="114" t="n">
        <v>25</v>
      </c>
      <c r="H92" s="114" t="n">
        <v>25</v>
      </c>
      <c r="I92" s="114" t="n">
        <v>25</v>
      </c>
      <c r="J92" s="114" t="n">
        <v>25</v>
      </c>
      <c r="K92" s="114" t="n">
        <v>25</v>
      </c>
      <c r="L92" s="114" t="n">
        <v>25</v>
      </c>
      <c r="M92" s="114" t="n">
        <v>25</v>
      </c>
      <c r="N92" s="114" t="n">
        <v>25</v>
      </c>
      <c r="O92" s="115" t="n">
        <v>25</v>
      </c>
      <c r="P92" s="109" t="n">
        <f aca="false">+O92-C92</f>
        <v>10</v>
      </c>
    </row>
    <row r="93" customFormat="false" ht="12.8" hidden="false" customHeight="false" outlineLevel="0" collapsed="false">
      <c r="A93" s="111" t="s">
        <v>245</v>
      </c>
      <c r="B93" s="112" t="s">
        <v>246</v>
      </c>
      <c r="C93" s="113" t="n">
        <v>20</v>
      </c>
      <c r="D93" s="114" t="n">
        <v>25</v>
      </c>
      <c r="E93" s="114" t="n">
        <v>20</v>
      </c>
      <c r="F93" s="114" t="n">
        <v>25</v>
      </c>
      <c r="G93" s="114" t="n">
        <v>20</v>
      </c>
      <c r="H93" s="114" t="n">
        <v>25</v>
      </c>
      <c r="I93" s="114" t="n">
        <v>25</v>
      </c>
      <c r="J93" s="114" t="n">
        <v>25</v>
      </c>
      <c r="K93" s="114" t="n">
        <v>25</v>
      </c>
      <c r="L93" s="114" t="n">
        <v>25</v>
      </c>
      <c r="M93" s="114" t="n">
        <v>30</v>
      </c>
      <c r="N93" s="114" t="n">
        <v>25</v>
      </c>
      <c r="O93" s="115" t="n">
        <v>25</v>
      </c>
      <c r="P93" s="109" t="n">
        <f aca="false">+O93-C93</f>
        <v>5</v>
      </c>
    </row>
    <row r="94" customFormat="false" ht="12.8" hidden="false" customHeight="false" outlineLevel="0" collapsed="false">
      <c r="A94" s="111" t="s">
        <v>271</v>
      </c>
      <c r="B94" s="112" t="s">
        <v>272</v>
      </c>
      <c r="C94" s="113" t="n">
        <v>20</v>
      </c>
      <c r="D94" s="114" t="n">
        <v>20</v>
      </c>
      <c r="E94" s="114" t="n">
        <v>25</v>
      </c>
      <c r="F94" s="114" t="n">
        <v>25</v>
      </c>
      <c r="G94" s="114" t="n">
        <v>25</v>
      </c>
      <c r="H94" s="114" t="n">
        <v>25</v>
      </c>
      <c r="I94" s="114" t="n">
        <v>25</v>
      </c>
      <c r="J94" s="114" t="n">
        <v>25</v>
      </c>
      <c r="K94" s="114" t="n">
        <v>25</v>
      </c>
      <c r="L94" s="114" t="n">
        <v>25</v>
      </c>
      <c r="M94" s="114" t="n">
        <v>25</v>
      </c>
      <c r="N94" s="114" t="n">
        <v>25</v>
      </c>
      <c r="O94" s="115" t="n">
        <v>25</v>
      </c>
      <c r="P94" s="109" t="n">
        <f aca="false">+O94-C94</f>
        <v>5</v>
      </c>
    </row>
    <row r="95" customFormat="false" ht="12.8" hidden="false" customHeight="false" outlineLevel="0" collapsed="false">
      <c r="A95" s="111" t="s">
        <v>241</v>
      </c>
      <c r="B95" s="112" t="s">
        <v>242</v>
      </c>
      <c r="C95" s="113" t="n">
        <v>20</v>
      </c>
      <c r="D95" s="114" t="n">
        <v>15</v>
      </c>
      <c r="E95" s="114" t="n">
        <v>20</v>
      </c>
      <c r="F95" s="114" t="n">
        <v>20</v>
      </c>
      <c r="G95" s="114" t="n">
        <v>20</v>
      </c>
      <c r="H95" s="114" t="n">
        <v>20</v>
      </c>
      <c r="I95" s="114" t="n">
        <v>25</v>
      </c>
      <c r="J95" s="114" t="n">
        <v>25</v>
      </c>
      <c r="K95" s="114" t="n">
        <v>20</v>
      </c>
      <c r="L95" s="114" t="n">
        <v>20</v>
      </c>
      <c r="M95" s="114" t="n">
        <v>20</v>
      </c>
      <c r="N95" s="114" t="n">
        <v>20</v>
      </c>
      <c r="O95" s="115" t="n">
        <v>20</v>
      </c>
      <c r="P95" s="109" t="n">
        <f aca="false">+O95-C95</f>
        <v>0</v>
      </c>
    </row>
    <row r="96" customFormat="false" ht="12.8" hidden="false" customHeight="false" outlineLevel="0" collapsed="false">
      <c r="A96" s="111" t="s">
        <v>247</v>
      </c>
      <c r="B96" s="112" t="s">
        <v>311</v>
      </c>
      <c r="C96" s="113" t="n">
        <v>20</v>
      </c>
      <c r="D96" s="114" t="n">
        <v>20</v>
      </c>
      <c r="E96" s="114" t="n">
        <v>20</v>
      </c>
      <c r="F96" s="114" t="n">
        <v>20</v>
      </c>
      <c r="G96" s="114" t="n">
        <v>20</v>
      </c>
      <c r="H96" s="114" t="n">
        <v>20</v>
      </c>
      <c r="I96" s="114" t="n">
        <v>20</v>
      </c>
      <c r="J96" s="114" t="n">
        <v>20</v>
      </c>
      <c r="K96" s="114" t="n">
        <v>25</v>
      </c>
      <c r="L96" s="114" t="n">
        <v>20</v>
      </c>
      <c r="M96" s="114" t="n">
        <v>20</v>
      </c>
      <c r="N96" s="114" t="n">
        <v>20</v>
      </c>
      <c r="O96" s="115" t="n">
        <v>20</v>
      </c>
      <c r="P96" s="109" t="n">
        <f aca="false">+O96-C96</f>
        <v>0</v>
      </c>
    </row>
    <row r="97" customFormat="false" ht="12.8" hidden="false" customHeight="false" outlineLevel="0" collapsed="false">
      <c r="A97" s="111" t="s">
        <v>273</v>
      </c>
      <c r="B97" s="112" t="s">
        <v>274</v>
      </c>
      <c r="C97" s="113" t="n">
        <v>25</v>
      </c>
      <c r="D97" s="114" t="n">
        <v>25</v>
      </c>
      <c r="E97" s="114" t="n">
        <v>25</v>
      </c>
      <c r="F97" s="114" t="n">
        <v>25</v>
      </c>
      <c r="G97" s="114" t="n">
        <v>25</v>
      </c>
      <c r="H97" s="114" t="n">
        <v>25</v>
      </c>
      <c r="I97" s="114" t="n">
        <v>25</v>
      </c>
      <c r="J97" s="114" t="n">
        <v>25</v>
      </c>
      <c r="K97" s="114" t="n">
        <v>20</v>
      </c>
      <c r="L97" s="114" t="n">
        <v>20</v>
      </c>
      <c r="M97" s="114" t="n">
        <v>20</v>
      </c>
      <c r="N97" s="114" t="n">
        <v>20</v>
      </c>
      <c r="O97" s="115" t="n">
        <v>20</v>
      </c>
      <c r="P97" s="109" t="n">
        <f aca="false">+O97-C97</f>
        <v>-5</v>
      </c>
    </row>
    <row r="98" customFormat="false" ht="12.8" hidden="false" customHeight="false" outlineLevel="0" collapsed="false">
      <c r="A98" s="111" t="s">
        <v>265</v>
      </c>
      <c r="B98" s="112" t="s">
        <v>395</v>
      </c>
      <c r="C98" s="113" t="n">
        <v>25</v>
      </c>
      <c r="D98" s="114" t="n">
        <v>25</v>
      </c>
      <c r="E98" s="114" t="n">
        <v>30</v>
      </c>
      <c r="F98" s="114" t="n">
        <v>20</v>
      </c>
      <c r="G98" s="114" t="n">
        <v>20</v>
      </c>
      <c r="H98" s="114" t="n">
        <v>20</v>
      </c>
      <c r="I98" s="114" t="n">
        <v>20</v>
      </c>
      <c r="J98" s="114" t="n">
        <v>25</v>
      </c>
      <c r="K98" s="114" t="n">
        <v>20</v>
      </c>
      <c r="L98" s="114" t="n">
        <v>25</v>
      </c>
      <c r="M98" s="114" t="n">
        <v>20</v>
      </c>
      <c r="N98" s="114" t="n">
        <v>20</v>
      </c>
      <c r="O98" s="115" t="n">
        <v>20</v>
      </c>
      <c r="P98" s="109" t="n">
        <f aca="false">+O98-C98</f>
        <v>-5</v>
      </c>
    </row>
    <row r="99" customFormat="false" ht="12.8" hidden="false" customHeight="false" outlineLevel="0" collapsed="false">
      <c r="A99" s="111" t="s">
        <v>263</v>
      </c>
      <c r="B99" s="112" t="s">
        <v>264</v>
      </c>
      <c r="C99" s="113" t="n">
        <v>5</v>
      </c>
      <c r="D99" s="114" t="n">
        <v>10</v>
      </c>
      <c r="E99" s="114" t="n">
        <v>10</v>
      </c>
      <c r="F99" s="114" t="n">
        <v>10</v>
      </c>
      <c r="G99" s="114" t="n">
        <v>10</v>
      </c>
      <c r="H99" s="114" t="n">
        <v>10</v>
      </c>
      <c r="I99" s="114" t="n">
        <v>10</v>
      </c>
      <c r="J99" s="114" t="n">
        <v>10</v>
      </c>
      <c r="K99" s="114" t="n">
        <v>10</v>
      </c>
      <c r="L99" s="114" t="n">
        <v>10</v>
      </c>
      <c r="M99" s="114" t="n">
        <v>10</v>
      </c>
      <c r="N99" s="114" t="n">
        <v>15</v>
      </c>
      <c r="O99" s="115" t="n">
        <v>15</v>
      </c>
      <c r="P99" s="109" t="n">
        <f aca="false">+O99-C99</f>
        <v>10</v>
      </c>
    </row>
    <row r="100" customFormat="false" ht="12.8" hidden="false" customHeight="false" outlineLevel="0" collapsed="false">
      <c r="A100" s="111" t="s">
        <v>275</v>
      </c>
      <c r="B100" s="112" t="s">
        <v>276</v>
      </c>
      <c r="C100" s="113" t="n">
        <v>10</v>
      </c>
      <c r="D100" s="114" t="n">
        <v>10</v>
      </c>
      <c r="E100" s="114" t="n">
        <v>10</v>
      </c>
      <c r="F100" s="114" t="n">
        <v>10</v>
      </c>
      <c r="G100" s="114" t="n">
        <v>10</v>
      </c>
      <c r="H100" s="114" t="n">
        <v>10</v>
      </c>
      <c r="I100" s="114" t="n">
        <v>10</v>
      </c>
      <c r="J100" s="114" t="n">
        <v>15</v>
      </c>
      <c r="K100" s="114" t="n">
        <v>15</v>
      </c>
      <c r="L100" s="114" t="n">
        <v>15</v>
      </c>
      <c r="M100" s="114" t="n">
        <v>15</v>
      </c>
      <c r="N100" s="114" t="n">
        <v>15</v>
      </c>
      <c r="O100" s="115" t="n">
        <v>15</v>
      </c>
      <c r="P100" s="109" t="n">
        <f aca="false">+O100-C100</f>
        <v>5</v>
      </c>
    </row>
    <row r="101" customFormat="false" ht="12.8" hidden="false" customHeight="false" outlineLevel="0" collapsed="false">
      <c r="A101" s="111" t="s">
        <v>243</v>
      </c>
      <c r="B101" s="112" t="s">
        <v>244</v>
      </c>
      <c r="C101" s="113" t="n">
        <v>10</v>
      </c>
      <c r="D101" s="114" t="n">
        <v>5</v>
      </c>
      <c r="E101" s="114" t="n">
        <v>5</v>
      </c>
      <c r="F101" s="114" t="n">
        <v>5</v>
      </c>
      <c r="G101" s="114" t="n">
        <v>5</v>
      </c>
      <c r="H101" s="114" t="n">
        <v>10</v>
      </c>
      <c r="I101" s="114" t="n">
        <v>10</v>
      </c>
      <c r="J101" s="114" t="n">
        <v>10</v>
      </c>
      <c r="K101" s="114" t="n">
        <v>15</v>
      </c>
      <c r="L101" s="114" t="n">
        <v>15</v>
      </c>
      <c r="M101" s="114" t="n">
        <v>15</v>
      </c>
      <c r="N101" s="114" t="n">
        <v>15</v>
      </c>
      <c r="O101" s="115" t="n">
        <v>15</v>
      </c>
      <c r="P101" s="109" t="n">
        <f aca="false">+O101-C101</f>
        <v>5</v>
      </c>
    </row>
    <row r="102" customFormat="false" ht="12.8" hidden="false" customHeight="false" outlineLevel="0" collapsed="false">
      <c r="A102" s="111" t="s">
        <v>259</v>
      </c>
      <c r="B102" s="112" t="s">
        <v>396</v>
      </c>
      <c r="C102" s="113" t="n">
        <v>15</v>
      </c>
      <c r="D102" s="114" t="n">
        <v>10</v>
      </c>
      <c r="E102" s="114" t="n">
        <v>10</v>
      </c>
      <c r="F102" s="114" t="n">
        <v>15</v>
      </c>
      <c r="G102" s="114" t="n">
        <v>10</v>
      </c>
      <c r="H102" s="114" t="n">
        <v>10</v>
      </c>
      <c r="I102" s="114" t="n">
        <v>15</v>
      </c>
      <c r="J102" s="114" t="n">
        <v>15</v>
      </c>
      <c r="K102" s="114" t="n">
        <v>15</v>
      </c>
      <c r="L102" s="114" t="n">
        <v>20</v>
      </c>
      <c r="M102" s="114" t="n">
        <v>20</v>
      </c>
      <c r="N102" s="114" t="n">
        <v>20</v>
      </c>
      <c r="O102" s="115" t="n">
        <v>15</v>
      </c>
      <c r="P102" s="109" t="n">
        <f aca="false">+O102-C102</f>
        <v>0</v>
      </c>
    </row>
    <row r="103" customFormat="false" ht="12.8" hidden="false" customHeight="false" outlineLevel="0" collapsed="false">
      <c r="A103" s="111" t="s">
        <v>359</v>
      </c>
      <c r="B103" s="112" t="s">
        <v>360</v>
      </c>
      <c r="C103" s="113" t="n">
        <v>20</v>
      </c>
      <c r="D103" s="114" t="n">
        <v>20</v>
      </c>
      <c r="E103" s="114" t="n">
        <v>20</v>
      </c>
      <c r="F103" s="114" t="n">
        <v>20</v>
      </c>
      <c r="G103" s="114" t="n">
        <v>20</v>
      </c>
      <c r="H103" s="114" t="n">
        <v>20</v>
      </c>
      <c r="I103" s="114" t="n">
        <v>20</v>
      </c>
      <c r="J103" s="114" t="n">
        <v>15</v>
      </c>
      <c r="K103" s="114" t="n">
        <v>15</v>
      </c>
      <c r="L103" s="114" t="n">
        <v>15</v>
      </c>
      <c r="M103" s="114" t="n">
        <v>15</v>
      </c>
      <c r="N103" s="114" t="n">
        <v>15</v>
      </c>
      <c r="O103" s="115" t="n">
        <v>15</v>
      </c>
      <c r="P103" s="109" t="n">
        <f aca="false">+O103-C103</f>
        <v>-5</v>
      </c>
    </row>
    <row r="104" customFormat="false" ht="12.8" hidden="false" customHeight="false" outlineLevel="0" collapsed="false">
      <c r="A104" s="111" t="s">
        <v>251</v>
      </c>
      <c r="B104" s="112" t="s">
        <v>252</v>
      </c>
      <c r="C104" s="113" t="n">
        <v>25</v>
      </c>
      <c r="D104" s="114" t="n">
        <v>25</v>
      </c>
      <c r="E104" s="114" t="n">
        <v>30</v>
      </c>
      <c r="F104" s="114" t="n">
        <v>30</v>
      </c>
      <c r="G104" s="114" t="n">
        <v>30</v>
      </c>
      <c r="H104" s="114" t="n">
        <v>30</v>
      </c>
      <c r="I104" s="114" t="n">
        <v>30</v>
      </c>
      <c r="J104" s="114" t="n">
        <v>30</v>
      </c>
      <c r="K104" s="114" t="n">
        <v>30</v>
      </c>
      <c r="L104" s="114" t="n">
        <v>30</v>
      </c>
      <c r="M104" s="114" t="n">
        <v>25</v>
      </c>
      <c r="N104" s="114" t="n">
        <v>20</v>
      </c>
      <c r="O104" s="115" t="n">
        <v>15</v>
      </c>
      <c r="P104" s="109" t="n">
        <f aca="false">+O104-C104</f>
        <v>-10</v>
      </c>
    </row>
    <row r="105" customFormat="false" ht="12.8" hidden="false" customHeight="false" outlineLevel="0" collapsed="false">
      <c r="A105" s="111" t="s">
        <v>257</v>
      </c>
      <c r="B105" s="112" t="s">
        <v>397</v>
      </c>
      <c r="C105" s="113" t="n">
        <v>5</v>
      </c>
      <c r="D105" s="114" t="n">
        <v>5</v>
      </c>
      <c r="E105" s="114" t="n">
        <v>5</v>
      </c>
      <c r="F105" s="114" t="n">
        <v>5</v>
      </c>
      <c r="G105" s="114" t="n">
        <v>5</v>
      </c>
      <c r="H105" s="114" t="n">
        <v>5</v>
      </c>
      <c r="I105" s="114" t="n">
        <v>5</v>
      </c>
      <c r="J105" s="114" t="n">
        <v>10</v>
      </c>
      <c r="K105" s="114" t="n">
        <v>10</v>
      </c>
      <c r="L105" s="114" t="n">
        <v>10</v>
      </c>
      <c r="M105" s="114" t="n">
        <v>10</v>
      </c>
      <c r="N105" s="114" t="n">
        <v>10</v>
      </c>
      <c r="O105" s="115" t="n">
        <v>10</v>
      </c>
      <c r="P105" s="109" t="n">
        <f aca="false">+O105-C105</f>
        <v>5</v>
      </c>
    </row>
    <row r="106" customFormat="false" ht="12.8" hidden="false" customHeight="false" outlineLevel="0" collapsed="false">
      <c r="A106" s="111" t="s">
        <v>317</v>
      </c>
      <c r="B106" s="112" t="s">
        <v>318</v>
      </c>
      <c r="C106" s="113" t="n">
        <v>10</v>
      </c>
      <c r="D106" s="114" t="n">
        <v>10</v>
      </c>
      <c r="E106" s="114" t="n">
        <v>10</v>
      </c>
      <c r="F106" s="114" t="n">
        <v>5</v>
      </c>
      <c r="G106" s="114" t="n">
        <v>5</v>
      </c>
      <c r="H106" s="114" t="n">
        <v>5</v>
      </c>
      <c r="I106" s="114" t="n">
        <v>10</v>
      </c>
      <c r="J106" s="114" t="n">
        <v>10</v>
      </c>
      <c r="K106" s="114" t="n">
        <v>10</v>
      </c>
      <c r="L106" s="114" t="n">
        <v>10</v>
      </c>
      <c r="M106" s="114" t="n">
        <v>10</v>
      </c>
      <c r="N106" s="114" t="n">
        <v>10</v>
      </c>
      <c r="O106" s="115" t="n">
        <v>10</v>
      </c>
      <c r="P106" s="109" t="n">
        <f aca="false">+O106-C106</f>
        <v>0</v>
      </c>
    </row>
    <row r="107" customFormat="false" ht="12.8" hidden="false" customHeight="false" outlineLevel="0" collapsed="false">
      <c r="A107" s="111" t="s">
        <v>249</v>
      </c>
      <c r="B107" s="112" t="s">
        <v>250</v>
      </c>
      <c r="C107" s="113" t="n">
        <v>10</v>
      </c>
      <c r="D107" s="114" t="n">
        <v>10</v>
      </c>
      <c r="E107" s="114" t="n">
        <v>10</v>
      </c>
      <c r="F107" s="114" t="n">
        <v>10</v>
      </c>
      <c r="G107" s="114" t="n">
        <v>5</v>
      </c>
      <c r="H107" s="114" t="n">
        <v>5</v>
      </c>
      <c r="I107" s="114" t="n">
        <v>5</v>
      </c>
      <c r="J107" s="114" t="n">
        <v>5</v>
      </c>
      <c r="K107" s="114" t="n">
        <v>5</v>
      </c>
      <c r="L107" s="114" t="n">
        <v>10</v>
      </c>
      <c r="M107" s="114" t="n">
        <v>10</v>
      </c>
      <c r="N107" s="114" t="n">
        <v>10</v>
      </c>
      <c r="O107" s="115" t="n">
        <v>10</v>
      </c>
      <c r="P107" s="109" t="n">
        <f aca="false">+O107-C107</f>
        <v>0</v>
      </c>
    </row>
    <row r="108" customFormat="false" ht="12.8" hidden="false" customHeight="false" outlineLevel="0" collapsed="false">
      <c r="A108" s="111" t="s">
        <v>253</v>
      </c>
      <c r="B108" s="112" t="s">
        <v>398</v>
      </c>
      <c r="C108" s="113" t="n">
        <v>10</v>
      </c>
      <c r="D108" s="114" t="n">
        <v>10</v>
      </c>
      <c r="E108" s="114" t="n">
        <v>10</v>
      </c>
      <c r="F108" s="114" t="n">
        <v>10</v>
      </c>
      <c r="G108" s="114" t="n">
        <v>10</v>
      </c>
      <c r="H108" s="114" t="n">
        <v>10</v>
      </c>
      <c r="I108" s="114" t="n">
        <v>10</v>
      </c>
      <c r="J108" s="114" t="n">
        <v>10</v>
      </c>
      <c r="K108" s="114" t="n">
        <v>10</v>
      </c>
      <c r="L108" s="114" t="n">
        <v>10</v>
      </c>
      <c r="M108" s="114" t="n">
        <v>10</v>
      </c>
      <c r="N108" s="114" t="n">
        <v>10</v>
      </c>
      <c r="O108" s="115" t="n">
        <v>10</v>
      </c>
      <c r="P108" s="109" t="n">
        <f aca="false">+O108-C108</f>
        <v>0</v>
      </c>
    </row>
    <row r="109" customFormat="false" ht="12.8" hidden="false" customHeight="false" outlineLevel="0" collapsed="false">
      <c r="A109" s="111" t="s">
        <v>313</v>
      </c>
      <c r="B109" s="112" t="s">
        <v>314</v>
      </c>
      <c r="C109" s="113" t="n">
        <v>15</v>
      </c>
      <c r="D109" s="114" t="n">
        <v>15</v>
      </c>
      <c r="E109" s="114" t="n">
        <v>15</v>
      </c>
      <c r="F109" s="114" t="n">
        <v>10</v>
      </c>
      <c r="G109" s="114" t="n">
        <v>10</v>
      </c>
      <c r="H109" s="114" t="n">
        <v>15</v>
      </c>
      <c r="I109" s="114" t="n">
        <v>15</v>
      </c>
      <c r="J109" s="114" t="n">
        <v>15</v>
      </c>
      <c r="K109" s="114" t="n">
        <v>10</v>
      </c>
      <c r="L109" s="114" t="n">
        <v>10</v>
      </c>
      <c r="M109" s="114" t="n">
        <v>10</v>
      </c>
      <c r="N109" s="114" t="n">
        <v>10</v>
      </c>
      <c r="O109" s="115" t="n">
        <v>10</v>
      </c>
      <c r="P109" s="109" t="n">
        <f aca="false">+O109-C109</f>
        <v>-5</v>
      </c>
    </row>
    <row r="110" customFormat="false" ht="12.8" hidden="false" customHeight="false" outlineLevel="0" collapsed="false">
      <c r="A110" s="111" t="s">
        <v>399</v>
      </c>
      <c r="B110" s="112" t="s">
        <v>400</v>
      </c>
      <c r="C110" s="113" t="n">
        <v>0</v>
      </c>
      <c r="D110" s="114" t="n">
        <v>0</v>
      </c>
      <c r="E110" s="114" t="n">
        <v>5</v>
      </c>
      <c r="F110" s="114" t="n">
        <v>5</v>
      </c>
      <c r="G110" s="114" t="n">
        <v>5</v>
      </c>
      <c r="H110" s="114" t="n">
        <v>5</v>
      </c>
      <c r="I110" s="114" t="n">
        <v>5</v>
      </c>
      <c r="J110" s="114" t="n">
        <v>5</v>
      </c>
      <c r="K110" s="114" t="n">
        <v>5</v>
      </c>
      <c r="L110" s="114" t="n">
        <v>5</v>
      </c>
      <c r="M110" s="114" t="n">
        <v>5</v>
      </c>
      <c r="N110" s="114" t="n">
        <v>5</v>
      </c>
      <c r="O110" s="115" t="n">
        <v>5</v>
      </c>
      <c r="P110" s="109" t="n">
        <f aca="false">+O110-C110</f>
        <v>5</v>
      </c>
    </row>
    <row r="111" customFormat="false" ht="12.8" hidden="false" customHeight="false" outlineLevel="0" collapsed="false">
      <c r="A111" s="111" t="s">
        <v>277</v>
      </c>
      <c r="B111" s="112" t="s">
        <v>401</v>
      </c>
      <c r="C111" s="113" t="n">
        <v>0</v>
      </c>
      <c r="D111" s="114" t="n">
        <v>0</v>
      </c>
      <c r="E111" s="114" t="n">
        <v>0</v>
      </c>
      <c r="F111" s="114" t="n">
        <v>5</v>
      </c>
      <c r="G111" s="114" t="n">
        <v>5</v>
      </c>
      <c r="H111" s="114" t="n">
        <v>5</v>
      </c>
      <c r="I111" s="114" t="n">
        <v>5</v>
      </c>
      <c r="J111" s="114" t="n">
        <v>5</v>
      </c>
      <c r="K111" s="114" t="n">
        <v>5</v>
      </c>
      <c r="L111" s="114" t="n">
        <v>5</v>
      </c>
      <c r="M111" s="114" t="n">
        <v>5</v>
      </c>
      <c r="N111" s="114" t="n">
        <v>5</v>
      </c>
      <c r="O111" s="115" t="n">
        <v>5</v>
      </c>
      <c r="P111" s="109" t="n">
        <f aca="false">+O111-C111</f>
        <v>5</v>
      </c>
    </row>
    <row r="112" customFormat="false" ht="12.8" hidden="false" customHeight="false" outlineLevel="0" collapsed="false">
      <c r="A112" s="111" t="s">
        <v>402</v>
      </c>
      <c r="B112" s="112" t="s">
        <v>403</v>
      </c>
      <c r="C112" s="113" t="n">
        <v>0</v>
      </c>
      <c r="D112" s="114" t="n">
        <v>0</v>
      </c>
      <c r="E112" s="114" t="n">
        <v>0</v>
      </c>
      <c r="F112" s="114" t="n">
        <v>0</v>
      </c>
      <c r="G112" s="114" t="n">
        <v>0</v>
      </c>
      <c r="H112" s="114" t="n">
        <v>0</v>
      </c>
      <c r="I112" s="114" t="n">
        <v>0</v>
      </c>
      <c r="J112" s="114" t="n">
        <v>0</v>
      </c>
      <c r="K112" s="114" t="n">
        <v>5</v>
      </c>
      <c r="L112" s="114" t="n">
        <v>5</v>
      </c>
      <c r="M112" s="114" t="n">
        <v>5</v>
      </c>
      <c r="N112" s="114" t="n">
        <v>5</v>
      </c>
      <c r="O112" s="115" t="n">
        <v>5</v>
      </c>
      <c r="P112" s="109" t="n">
        <f aca="false">+O112-C112</f>
        <v>5</v>
      </c>
    </row>
    <row r="113" customFormat="false" ht="12.8" hidden="false" customHeight="false" outlineLevel="0" collapsed="false">
      <c r="A113" s="111" t="s">
        <v>404</v>
      </c>
      <c r="B113" s="112" t="s">
        <v>405</v>
      </c>
      <c r="C113" s="113" t="n">
        <v>0</v>
      </c>
      <c r="D113" s="114" t="n">
        <v>0</v>
      </c>
      <c r="E113" s="114" t="n">
        <v>0</v>
      </c>
      <c r="F113" s="114" t="n">
        <v>5</v>
      </c>
      <c r="G113" s="114" t="n">
        <v>5</v>
      </c>
      <c r="H113" s="114" t="n">
        <v>5</v>
      </c>
      <c r="I113" s="114" t="n">
        <v>5</v>
      </c>
      <c r="J113" s="114" t="n">
        <v>5</v>
      </c>
      <c r="K113" s="114" t="n">
        <v>5</v>
      </c>
      <c r="L113" s="114" t="n">
        <v>5</v>
      </c>
      <c r="M113" s="114" t="n">
        <v>5</v>
      </c>
      <c r="N113" s="114" t="n">
        <v>5</v>
      </c>
      <c r="O113" s="115" t="n">
        <v>5</v>
      </c>
      <c r="P113" s="109" t="n">
        <f aca="false">+O113-C113</f>
        <v>5</v>
      </c>
    </row>
    <row r="114" customFormat="false" ht="12.8" hidden="false" customHeight="false" outlineLevel="0" collapsed="false">
      <c r="A114" s="111" t="s">
        <v>255</v>
      </c>
      <c r="B114" s="112" t="s">
        <v>256</v>
      </c>
      <c r="C114" s="113" t="n">
        <v>5</v>
      </c>
      <c r="D114" s="114" t="n">
        <v>5</v>
      </c>
      <c r="E114" s="114" t="n">
        <v>5</v>
      </c>
      <c r="F114" s="114" t="n">
        <v>5</v>
      </c>
      <c r="G114" s="114" t="n">
        <v>5</v>
      </c>
      <c r="H114" s="114" t="n">
        <v>5</v>
      </c>
      <c r="I114" s="114" t="n">
        <v>5</v>
      </c>
      <c r="J114" s="114" t="n">
        <v>5</v>
      </c>
      <c r="K114" s="114" t="n">
        <v>5</v>
      </c>
      <c r="L114" s="114" t="n">
        <v>5</v>
      </c>
      <c r="M114" s="114" t="n">
        <v>5</v>
      </c>
      <c r="N114" s="114" t="n">
        <v>5</v>
      </c>
      <c r="O114" s="115" t="n">
        <v>5</v>
      </c>
      <c r="P114" s="109" t="n">
        <f aca="false">+O114-C114</f>
        <v>0</v>
      </c>
    </row>
    <row r="115" customFormat="false" ht="12.8" hidden="false" customHeight="false" outlineLevel="0" collapsed="false">
      <c r="A115" s="111" t="s">
        <v>334</v>
      </c>
      <c r="B115" s="112" t="s">
        <v>335</v>
      </c>
      <c r="C115" s="113" t="n">
        <v>5</v>
      </c>
      <c r="D115" s="114" t="n">
        <v>5</v>
      </c>
      <c r="E115" s="114" t="n">
        <v>5</v>
      </c>
      <c r="F115" s="114" t="n">
        <v>5</v>
      </c>
      <c r="G115" s="114" t="n">
        <v>5</v>
      </c>
      <c r="H115" s="114" t="n">
        <v>5</v>
      </c>
      <c r="I115" s="114" t="n">
        <v>5</v>
      </c>
      <c r="J115" s="114" t="n">
        <v>5</v>
      </c>
      <c r="K115" s="114" t="n">
        <v>5</v>
      </c>
      <c r="L115" s="114" t="n">
        <v>5</v>
      </c>
      <c r="M115" s="114" t="n">
        <v>5</v>
      </c>
      <c r="N115" s="114" t="n">
        <v>5</v>
      </c>
      <c r="O115" s="115" t="n">
        <v>5</v>
      </c>
      <c r="P115" s="109" t="n">
        <f aca="false">+O115-C115</f>
        <v>0</v>
      </c>
    </row>
    <row r="116" customFormat="false" ht="12.8" hidden="false" customHeight="false" outlineLevel="0" collapsed="false">
      <c r="A116" s="111" t="s">
        <v>323</v>
      </c>
      <c r="B116" s="112" t="s">
        <v>406</v>
      </c>
      <c r="C116" s="113" t="n">
        <v>5</v>
      </c>
      <c r="D116" s="114" t="n">
        <v>5</v>
      </c>
      <c r="E116" s="114" t="n">
        <v>5</v>
      </c>
      <c r="F116" s="114" t="n">
        <v>5</v>
      </c>
      <c r="G116" s="114" t="n">
        <v>5</v>
      </c>
      <c r="H116" s="114" t="n">
        <v>5</v>
      </c>
      <c r="I116" s="114" t="n">
        <v>5</v>
      </c>
      <c r="J116" s="114" t="n">
        <v>5</v>
      </c>
      <c r="K116" s="114" t="n">
        <v>5</v>
      </c>
      <c r="L116" s="114" t="n">
        <v>5</v>
      </c>
      <c r="M116" s="114" t="n">
        <v>5</v>
      </c>
      <c r="N116" s="114" t="n">
        <v>5</v>
      </c>
      <c r="O116" s="115" t="n">
        <v>5</v>
      </c>
      <c r="P116" s="109" t="n">
        <f aca="false">+O116-C116</f>
        <v>0</v>
      </c>
    </row>
    <row r="117" customFormat="false" ht="12.8" hidden="false" customHeight="false" outlineLevel="0" collapsed="false">
      <c r="A117" s="111" t="s">
        <v>407</v>
      </c>
      <c r="B117" s="112" t="s">
        <v>408</v>
      </c>
      <c r="C117" s="113" t="n">
        <v>5</v>
      </c>
      <c r="D117" s="114" t="n">
        <v>5</v>
      </c>
      <c r="E117" s="114" t="n">
        <v>5</v>
      </c>
      <c r="F117" s="114" t="n">
        <v>5</v>
      </c>
      <c r="G117" s="114" t="n">
        <v>5</v>
      </c>
      <c r="H117" s="114" t="n">
        <v>5</v>
      </c>
      <c r="I117" s="114" t="n">
        <v>5</v>
      </c>
      <c r="J117" s="114" t="n">
        <v>5</v>
      </c>
      <c r="K117" s="114" t="n">
        <v>5</v>
      </c>
      <c r="L117" s="114" t="n">
        <v>5</v>
      </c>
      <c r="M117" s="114" t="n">
        <v>5</v>
      </c>
      <c r="N117" s="114" t="n">
        <v>5</v>
      </c>
      <c r="O117" s="115" t="n">
        <v>5</v>
      </c>
      <c r="P117" s="109" t="n">
        <f aca="false">+O117-C117</f>
        <v>0</v>
      </c>
    </row>
    <row r="118" customFormat="false" ht="12.8" hidden="false" customHeight="false" outlineLevel="0" collapsed="false">
      <c r="A118" s="111" t="s">
        <v>315</v>
      </c>
      <c r="B118" s="112" t="s">
        <v>316</v>
      </c>
      <c r="C118" s="113" t="n">
        <v>10</v>
      </c>
      <c r="D118" s="114" t="n">
        <v>5</v>
      </c>
      <c r="E118" s="114" t="n">
        <v>5</v>
      </c>
      <c r="F118" s="114" t="n">
        <v>5</v>
      </c>
      <c r="G118" s="114" t="n">
        <v>5</v>
      </c>
      <c r="H118" s="114" t="n">
        <v>5</v>
      </c>
      <c r="I118" s="114" t="n">
        <v>5</v>
      </c>
      <c r="J118" s="114" t="n">
        <v>5</v>
      </c>
      <c r="K118" s="114" t="n">
        <v>5</v>
      </c>
      <c r="L118" s="114" t="n">
        <v>5</v>
      </c>
      <c r="M118" s="114" t="n">
        <v>5</v>
      </c>
      <c r="N118" s="114" t="n">
        <v>5</v>
      </c>
      <c r="O118" s="115" t="n">
        <v>5</v>
      </c>
      <c r="P118" s="109" t="n">
        <f aca="false">+O118-C118</f>
        <v>-5</v>
      </c>
    </row>
    <row r="119" customFormat="false" ht="12.8" hidden="false" customHeight="false" outlineLevel="0" collapsed="false">
      <c r="A119" s="111" t="s">
        <v>321</v>
      </c>
      <c r="B119" s="112" t="s">
        <v>409</v>
      </c>
      <c r="C119" s="113" t="n">
        <v>10</v>
      </c>
      <c r="D119" s="114" t="n">
        <v>10</v>
      </c>
      <c r="E119" s="114" t="n">
        <v>10</v>
      </c>
      <c r="F119" s="114" t="n">
        <v>10</v>
      </c>
      <c r="G119" s="114" t="n">
        <v>10</v>
      </c>
      <c r="H119" s="114" t="n">
        <v>10</v>
      </c>
      <c r="I119" s="114" t="n">
        <v>10</v>
      </c>
      <c r="J119" s="114" t="n">
        <v>10</v>
      </c>
      <c r="K119" s="114" t="n">
        <v>10</v>
      </c>
      <c r="L119" s="114" t="n">
        <v>5</v>
      </c>
      <c r="M119" s="114" t="n">
        <v>5</v>
      </c>
      <c r="N119" s="114" t="n">
        <v>5</v>
      </c>
      <c r="O119" s="115" t="n">
        <v>5</v>
      </c>
      <c r="P119" s="109" t="n">
        <f aca="false">+O119-C119</f>
        <v>-5</v>
      </c>
    </row>
    <row r="120" customFormat="false" ht="12.8" hidden="false" customHeight="false" outlineLevel="0" collapsed="false">
      <c r="A120" s="111" t="s">
        <v>345</v>
      </c>
      <c r="B120" s="112" t="s">
        <v>410</v>
      </c>
      <c r="C120" s="113" t="n">
        <v>10</v>
      </c>
      <c r="D120" s="114" t="n">
        <v>10</v>
      </c>
      <c r="E120" s="114" t="n">
        <v>10</v>
      </c>
      <c r="F120" s="114" t="n">
        <v>10</v>
      </c>
      <c r="G120" s="114" t="n">
        <v>10</v>
      </c>
      <c r="H120" s="114" t="n">
        <v>10</v>
      </c>
      <c r="I120" s="114" t="n">
        <v>10</v>
      </c>
      <c r="J120" s="114" t="n">
        <v>5</v>
      </c>
      <c r="K120" s="114" t="n">
        <v>5</v>
      </c>
      <c r="L120" s="114" t="n">
        <v>5</v>
      </c>
      <c r="M120" s="114" t="n">
        <v>5</v>
      </c>
      <c r="N120" s="114" t="n">
        <v>5</v>
      </c>
      <c r="O120" s="115" t="n">
        <v>5</v>
      </c>
      <c r="P120" s="109" t="n">
        <f aca="false">+O120-C120</f>
        <v>-5</v>
      </c>
    </row>
    <row r="121" customFormat="false" ht="12.8" hidden="false" customHeight="false" outlineLevel="0" collapsed="false">
      <c r="A121" s="111" t="s">
        <v>411</v>
      </c>
      <c r="B121" s="112" t="s">
        <v>412</v>
      </c>
      <c r="C121" s="113" t="n">
        <v>10</v>
      </c>
      <c r="D121" s="114" t="n">
        <v>10</v>
      </c>
      <c r="E121" s="114" t="n">
        <v>10</v>
      </c>
      <c r="F121" s="114" t="n">
        <v>5</v>
      </c>
      <c r="G121" s="114" t="n">
        <v>5</v>
      </c>
      <c r="H121" s="114" t="n">
        <v>5</v>
      </c>
      <c r="I121" s="114" t="n">
        <v>5</v>
      </c>
      <c r="J121" s="114" t="n">
        <v>5</v>
      </c>
      <c r="K121" s="114" t="n">
        <v>5</v>
      </c>
      <c r="L121" s="114" t="n">
        <v>5</v>
      </c>
      <c r="M121" s="114" t="n">
        <v>5</v>
      </c>
      <c r="N121" s="114" t="n">
        <v>5</v>
      </c>
      <c r="O121" s="115" t="n">
        <v>5</v>
      </c>
      <c r="P121" s="109" t="n">
        <f aca="false">+O121-C121</f>
        <v>-5</v>
      </c>
    </row>
    <row r="122" customFormat="false" ht="12.8" hidden="false" customHeight="false" outlineLevel="0" collapsed="false">
      <c r="A122" s="111" t="s">
        <v>343</v>
      </c>
      <c r="B122" s="112" t="s">
        <v>344</v>
      </c>
      <c r="C122" s="113" t="n">
        <v>15</v>
      </c>
      <c r="D122" s="114" t="n">
        <v>15</v>
      </c>
      <c r="E122" s="114" t="n">
        <v>10</v>
      </c>
      <c r="F122" s="114" t="n">
        <v>10</v>
      </c>
      <c r="G122" s="114" t="n">
        <v>10</v>
      </c>
      <c r="H122" s="114" t="n">
        <v>10</v>
      </c>
      <c r="I122" s="114" t="n">
        <v>10</v>
      </c>
      <c r="J122" s="114" t="n">
        <v>10</v>
      </c>
      <c r="K122" s="114" t="n">
        <v>10</v>
      </c>
      <c r="L122" s="114" t="n">
        <v>5</v>
      </c>
      <c r="M122" s="114" t="n">
        <v>5</v>
      </c>
      <c r="N122" s="114" t="n">
        <v>0</v>
      </c>
      <c r="O122" s="115" t="n">
        <v>5</v>
      </c>
      <c r="P122" s="109" t="n">
        <f aca="false">+O122-C122</f>
        <v>-10</v>
      </c>
    </row>
    <row r="123" customFormat="false" ht="12.8" hidden="false" customHeight="false" outlineLevel="0" collapsed="false">
      <c r="A123" s="111" t="s">
        <v>356</v>
      </c>
      <c r="B123" s="112" t="s">
        <v>357</v>
      </c>
      <c r="C123" s="113" t="n">
        <v>15</v>
      </c>
      <c r="D123" s="114" t="n">
        <v>15</v>
      </c>
      <c r="E123" s="114" t="n">
        <v>15</v>
      </c>
      <c r="F123" s="114" t="n">
        <v>15</v>
      </c>
      <c r="G123" s="114" t="n">
        <v>15</v>
      </c>
      <c r="H123" s="114" t="n">
        <v>15</v>
      </c>
      <c r="I123" s="114" t="n">
        <v>15</v>
      </c>
      <c r="J123" s="114" t="n">
        <v>15</v>
      </c>
      <c r="K123" s="114" t="n">
        <v>15</v>
      </c>
      <c r="L123" s="114" t="n">
        <v>10</v>
      </c>
      <c r="M123" s="114" t="n">
        <v>10</v>
      </c>
      <c r="N123" s="114" t="n">
        <v>5</v>
      </c>
      <c r="O123" s="115" t="n">
        <v>5</v>
      </c>
      <c r="P123" s="109" t="n">
        <f aca="false">+O123-C123</f>
        <v>-10</v>
      </c>
    </row>
    <row r="124" customFormat="false" ht="12.8" hidden="false" customHeight="false" outlineLevel="0" collapsed="false">
      <c r="A124" s="111" t="s">
        <v>413</v>
      </c>
      <c r="B124" s="112" t="s">
        <v>414</v>
      </c>
      <c r="C124" s="113" t="n">
        <v>0</v>
      </c>
      <c r="D124" s="114" t="n">
        <v>0</v>
      </c>
      <c r="E124" s="114" t="n">
        <v>0</v>
      </c>
      <c r="F124" s="114" t="n">
        <v>0</v>
      </c>
      <c r="G124" s="114" t="n">
        <v>0</v>
      </c>
      <c r="H124" s="114" t="n">
        <v>0</v>
      </c>
      <c r="I124" s="114" t="n">
        <v>0</v>
      </c>
      <c r="J124" s="114" t="n">
        <v>0</v>
      </c>
      <c r="K124" s="114" t="n">
        <v>0</v>
      </c>
      <c r="L124" s="114" t="n">
        <v>0</v>
      </c>
      <c r="M124" s="114" t="n">
        <v>0</v>
      </c>
      <c r="N124" s="114" t="n">
        <v>0</v>
      </c>
      <c r="O124" s="115" t="n">
        <v>0</v>
      </c>
      <c r="P124" s="109" t="n">
        <f aca="false">+O124-C124</f>
        <v>0</v>
      </c>
    </row>
    <row r="125" customFormat="false" ht="12.8" hidden="false" customHeight="false" outlineLevel="0" collapsed="false">
      <c r="A125" s="111" t="s">
        <v>415</v>
      </c>
      <c r="B125" s="112" t="s">
        <v>416</v>
      </c>
      <c r="C125" s="113" t="n">
        <v>0</v>
      </c>
      <c r="D125" s="114" t="n">
        <v>0</v>
      </c>
      <c r="E125" s="114" t="n">
        <v>0</v>
      </c>
      <c r="F125" s="114" t="n">
        <v>0</v>
      </c>
      <c r="G125" s="114" t="n">
        <v>0</v>
      </c>
      <c r="H125" s="114" t="n">
        <v>0</v>
      </c>
      <c r="I125" s="114" t="n">
        <v>0</v>
      </c>
      <c r="J125" s="114" t="n">
        <v>0</v>
      </c>
      <c r="K125" s="114" t="n">
        <v>0</v>
      </c>
      <c r="L125" s="114" t="n">
        <v>0</v>
      </c>
      <c r="M125" s="114" t="n">
        <v>0</v>
      </c>
      <c r="N125" s="114" t="n">
        <v>0</v>
      </c>
      <c r="O125" s="115" t="n">
        <v>0</v>
      </c>
      <c r="P125" s="109" t="n">
        <f aca="false">+O125-C125</f>
        <v>0</v>
      </c>
    </row>
    <row r="126" customFormat="false" ht="12.8" hidden="false" customHeight="false" outlineLevel="0" collapsed="false">
      <c r="A126" s="111" t="s">
        <v>417</v>
      </c>
      <c r="B126" s="112" t="s">
        <v>418</v>
      </c>
      <c r="C126" s="113" t="n">
        <v>0</v>
      </c>
      <c r="D126" s="114" t="n">
        <v>0</v>
      </c>
      <c r="E126" s="114" t="n">
        <v>0</v>
      </c>
      <c r="F126" s="114" t="n">
        <v>0</v>
      </c>
      <c r="G126" s="114" t="n">
        <v>0</v>
      </c>
      <c r="H126" s="114" t="n">
        <v>0</v>
      </c>
      <c r="I126" s="114" t="n">
        <v>0</v>
      </c>
      <c r="J126" s="114" t="n">
        <v>0</v>
      </c>
      <c r="K126" s="114" t="n">
        <v>0</v>
      </c>
      <c r="L126" s="114" t="n">
        <v>0</v>
      </c>
      <c r="M126" s="114" t="n">
        <v>0</v>
      </c>
      <c r="N126" s="114" t="n">
        <v>0</v>
      </c>
      <c r="O126" s="115" t="n">
        <v>0</v>
      </c>
      <c r="P126" s="109" t="n">
        <f aca="false">+O126-C126</f>
        <v>0</v>
      </c>
    </row>
    <row r="127" customFormat="false" ht="12.8" hidden="false" customHeight="false" outlineLevel="0" collapsed="false">
      <c r="A127" s="111" t="s">
        <v>419</v>
      </c>
      <c r="B127" s="112" t="s">
        <v>420</v>
      </c>
      <c r="C127" s="113" t="n">
        <v>0</v>
      </c>
      <c r="D127" s="114" t="n">
        <v>0</v>
      </c>
      <c r="E127" s="114" t="n">
        <v>0</v>
      </c>
      <c r="F127" s="114" t="n">
        <v>5</v>
      </c>
      <c r="G127" s="114" t="n">
        <v>5</v>
      </c>
      <c r="H127" s="114" t="n">
        <v>5</v>
      </c>
      <c r="I127" s="114" t="n">
        <v>5</v>
      </c>
      <c r="J127" s="114" t="n">
        <v>5</v>
      </c>
      <c r="K127" s="114" t="n">
        <v>5</v>
      </c>
      <c r="L127" s="114" t="n">
        <v>5</v>
      </c>
      <c r="M127" s="114" t="n">
        <v>5</v>
      </c>
      <c r="N127" s="114" t="n">
        <v>5</v>
      </c>
      <c r="O127" s="115" t="n">
        <v>0</v>
      </c>
      <c r="P127" s="109" t="n">
        <f aca="false">+O127-C127</f>
        <v>0</v>
      </c>
    </row>
    <row r="128" customFormat="false" ht="12.8" hidden="false" customHeight="false" outlineLevel="0" collapsed="false">
      <c r="A128" s="111" t="s">
        <v>421</v>
      </c>
      <c r="B128" s="112" t="s">
        <v>422</v>
      </c>
      <c r="C128" s="113" t="n">
        <v>0</v>
      </c>
      <c r="D128" s="114" t="n">
        <v>0</v>
      </c>
      <c r="E128" s="114" t="n">
        <v>0</v>
      </c>
      <c r="F128" s="114" t="n">
        <v>0</v>
      </c>
      <c r="G128" s="114" t="n">
        <v>0</v>
      </c>
      <c r="H128" s="114" t="n">
        <v>0</v>
      </c>
      <c r="I128" s="114" t="n">
        <v>0</v>
      </c>
      <c r="J128" s="114" t="n">
        <v>0</v>
      </c>
      <c r="K128" s="114" t="n">
        <v>0</v>
      </c>
      <c r="L128" s="114" t="n">
        <v>0</v>
      </c>
      <c r="M128" s="114" t="n">
        <v>0</v>
      </c>
      <c r="N128" s="114" t="n">
        <v>0</v>
      </c>
      <c r="O128" s="115" t="n">
        <v>0</v>
      </c>
      <c r="P128" s="109" t="n">
        <f aca="false">+O128-C128</f>
        <v>0</v>
      </c>
    </row>
    <row r="129" customFormat="false" ht="12.8" hidden="false" customHeight="false" outlineLevel="0" collapsed="false">
      <c r="A129" s="111" t="s">
        <v>423</v>
      </c>
      <c r="B129" s="112" t="s">
        <v>424</v>
      </c>
      <c r="C129" s="113" t="n">
        <v>0</v>
      </c>
      <c r="D129" s="114" t="n">
        <v>0</v>
      </c>
      <c r="E129" s="114" t="n">
        <v>0</v>
      </c>
      <c r="F129" s="114" t="n">
        <v>0</v>
      </c>
      <c r="G129" s="114" t="n">
        <v>0</v>
      </c>
      <c r="H129" s="114" t="n">
        <v>0</v>
      </c>
      <c r="I129" s="114" t="n">
        <v>0</v>
      </c>
      <c r="J129" s="114" t="n">
        <v>0</v>
      </c>
      <c r="K129" s="114" t="n">
        <v>0</v>
      </c>
      <c r="L129" s="114" t="n">
        <v>0</v>
      </c>
      <c r="M129" s="114" t="n">
        <v>0</v>
      </c>
      <c r="N129" s="114" t="n">
        <v>0</v>
      </c>
      <c r="O129" s="115" t="n">
        <v>0</v>
      </c>
      <c r="P129" s="109" t="n">
        <f aca="false">+O129-C129</f>
        <v>0</v>
      </c>
    </row>
    <row r="130" customFormat="false" ht="12.8" hidden="false" customHeight="false" outlineLevel="0" collapsed="false">
      <c r="A130" s="111" t="s">
        <v>425</v>
      </c>
      <c r="B130" s="112" t="s">
        <v>426</v>
      </c>
      <c r="C130" s="113" t="n">
        <v>0</v>
      </c>
      <c r="D130" s="114" t="n">
        <v>0</v>
      </c>
      <c r="E130" s="114" t="n">
        <v>0</v>
      </c>
      <c r="F130" s="114" t="n">
        <v>0</v>
      </c>
      <c r="G130" s="114" t="n">
        <v>0</v>
      </c>
      <c r="H130" s="114" t="n">
        <v>0</v>
      </c>
      <c r="I130" s="114" t="n">
        <v>0</v>
      </c>
      <c r="J130" s="114" t="n">
        <v>0</v>
      </c>
      <c r="K130" s="114" t="n">
        <v>0</v>
      </c>
      <c r="L130" s="114" t="n">
        <v>0</v>
      </c>
      <c r="M130" s="114" t="n">
        <v>0</v>
      </c>
      <c r="N130" s="114" t="n">
        <v>0</v>
      </c>
      <c r="O130" s="115" t="n">
        <v>0</v>
      </c>
      <c r="P130" s="109" t="n">
        <f aca="false">+O130-C130</f>
        <v>0</v>
      </c>
    </row>
    <row r="131" customFormat="false" ht="12.8" hidden="false" customHeight="false" outlineLevel="0" collapsed="false">
      <c r="A131" s="111" t="s">
        <v>427</v>
      </c>
      <c r="B131" s="112" t="s">
        <v>428</v>
      </c>
      <c r="C131" s="113" t="n">
        <v>0</v>
      </c>
      <c r="D131" s="114" t="n">
        <v>0</v>
      </c>
      <c r="E131" s="114" t="n">
        <v>0</v>
      </c>
      <c r="F131" s="114" t="n">
        <v>0</v>
      </c>
      <c r="G131" s="114" t="n">
        <v>0</v>
      </c>
      <c r="H131" s="114" t="n">
        <v>0</v>
      </c>
      <c r="I131" s="114" t="n">
        <v>0</v>
      </c>
      <c r="J131" s="114" t="n">
        <v>0</v>
      </c>
      <c r="K131" s="114" t="n">
        <v>0</v>
      </c>
      <c r="L131" s="114" t="n">
        <v>0</v>
      </c>
      <c r="M131" s="114" t="n">
        <v>0</v>
      </c>
      <c r="N131" s="114" t="n">
        <v>0</v>
      </c>
      <c r="O131" s="115" t="n">
        <v>0</v>
      </c>
      <c r="P131" s="109" t="n">
        <f aca="false">+O131-C131</f>
        <v>0</v>
      </c>
    </row>
    <row r="132" customFormat="false" ht="12.8" hidden="false" customHeight="false" outlineLevel="0" collapsed="false">
      <c r="A132" s="111" t="s">
        <v>429</v>
      </c>
      <c r="B132" s="112" t="s">
        <v>430</v>
      </c>
      <c r="C132" s="113" t="n">
        <v>0</v>
      </c>
      <c r="D132" s="114" t="n">
        <v>0</v>
      </c>
      <c r="E132" s="114" t="n">
        <v>0</v>
      </c>
      <c r="F132" s="114" t="n">
        <v>0</v>
      </c>
      <c r="G132" s="114" t="n">
        <v>0</v>
      </c>
      <c r="H132" s="114" t="n">
        <v>0</v>
      </c>
      <c r="I132" s="114" t="n">
        <v>0</v>
      </c>
      <c r="J132" s="114" t="n">
        <v>0</v>
      </c>
      <c r="K132" s="114" t="n">
        <v>0</v>
      </c>
      <c r="L132" s="114" t="n">
        <v>0</v>
      </c>
      <c r="M132" s="114" t="n">
        <v>0</v>
      </c>
      <c r="N132" s="114" t="n">
        <v>0</v>
      </c>
      <c r="O132" s="115" t="n">
        <v>0</v>
      </c>
      <c r="P132" s="109" t="n">
        <f aca="false">+O132-C132</f>
        <v>0</v>
      </c>
    </row>
    <row r="133" customFormat="false" ht="12.8" hidden="false" customHeight="false" outlineLevel="0" collapsed="false">
      <c r="A133" s="111" t="s">
        <v>431</v>
      </c>
      <c r="B133" s="112" t="s">
        <v>432</v>
      </c>
      <c r="C133" s="113" t="n">
        <v>0</v>
      </c>
      <c r="D133" s="114" t="n">
        <v>0</v>
      </c>
      <c r="E133" s="114" t="n">
        <v>0</v>
      </c>
      <c r="F133" s="114" t="n">
        <v>0</v>
      </c>
      <c r="G133" s="114" t="n">
        <v>0</v>
      </c>
      <c r="H133" s="114" t="n">
        <v>0</v>
      </c>
      <c r="I133" s="114" t="n">
        <v>0</v>
      </c>
      <c r="J133" s="114" t="n">
        <v>0</v>
      </c>
      <c r="K133" s="114" t="n">
        <v>0</v>
      </c>
      <c r="L133" s="114" t="n">
        <v>0</v>
      </c>
      <c r="M133" s="114" t="n">
        <v>0</v>
      </c>
      <c r="N133" s="114" t="n">
        <v>0</v>
      </c>
      <c r="O133" s="115" t="n">
        <v>0</v>
      </c>
      <c r="P133" s="109" t="n">
        <f aca="false">+O133-C133</f>
        <v>0</v>
      </c>
    </row>
    <row r="134" customFormat="false" ht="12.8" hidden="false" customHeight="false" outlineLevel="0" collapsed="false">
      <c r="A134" s="111" t="s">
        <v>433</v>
      </c>
      <c r="B134" s="112" t="s">
        <v>434</v>
      </c>
      <c r="C134" s="113" t="n">
        <v>0</v>
      </c>
      <c r="D134" s="114" t="n">
        <v>0</v>
      </c>
      <c r="E134" s="114" t="n">
        <v>0</v>
      </c>
      <c r="F134" s="114" t="n">
        <v>0</v>
      </c>
      <c r="G134" s="114" t="n">
        <v>0</v>
      </c>
      <c r="H134" s="114" t="n">
        <v>0</v>
      </c>
      <c r="I134" s="114" t="n">
        <v>0</v>
      </c>
      <c r="J134" s="114" t="n">
        <v>0</v>
      </c>
      <c r="K134" s="114" t="n">
        <v>0</v>
      </c>
      <c r="L134" s="114" t="n">
        <v>0</v>
      </c>
      <c r="M134" s="114" t="n">
        <v>0</v>
      </c>
      <c r="N134" s="114" t="n">
        <v>0</v>
      </c>
      <c r="O134" s="115" t="n">
        <v>0</v>
      </c>
      <c r="P134" s="109" t="n">
        <f aca="false">+O134-C134</f>
        <v>0</v>
      </c>
    </row>
    <row r="135" customFormat="false" ht="12.8" hidden="false" customHeight="false" outlineLevel="0" collapsed="false">
      <c r="A135" s="111" t="s">
        <v>435</v>
      </c>
      <c r="B135" s="112" t="s">
        <v>436</v>
      </c>
      <c r="C135" s="113" t="n">
        <v>0</v>
      </c>
      <c r="D135" s="114" t="n">
        <v>0</v>
      </c>
      <c r="E135" s="114" t="n">
        <v>0</v>
      </c>
      <c r="F135" s="114" t="n">
        <v>0</v>
      </c>
      <c r="G135" s="114" t="n">
        <v>0</v>
      </c>
      <c r="H135" s="114" t="n">
        <v>0</v>
      </c>
      <c r="I135" s="114" t="n">
        <v>0</v>
      </c>
      <c r="J135" s="114" t="n">
        <v>0</v>
      </c>
      <c r="K135" s="114" t="n">
        <v>0</v>
      </c>
      <c r="L135" s="114" t="n">
        <v>0</v>
      </c>
      <c r="M135" s="114" t="n">
        <v>0</v>
      </c>
      <c r="N135" s="114" t="n">
        <v>0</v>
      </c>
      <c r="O135" s="115" t="n">
        <v>0</v>
      </c>
      <c r="P135" s="109" t="n">
        <f aca="false">+O135-C135</f>
        <v>0</v>
      </c>
    </row>
    <row r="136" customFormat="false" ht="12.8" hidden="false" customHeight="false" outlineLevel="0" collapsed="false">
      <c r="A136" s="111" t="s">
        <v>437</v>
      </c>
      <c r="B136" s="112" t="s">
        <v>438</v>
      </c>
      <c r="C136" s="113" t="n">
        <v>0</v>
      </c>
      <c r="D136" s="114" t="n">
        <v>0</v>
      </c>
      <c r="E136" s="114" t="n">
        <v>0</v>
      </c>
      <c r="F136" s="114" t="n">
        <v>0</v>
      </c>
      <c r="G136" s="114" t="n">
        <v>0</v>
      </c>
      <c r="H136" s="114" t="n">
        <v>0</v>
      </c>
      <c r="I136" s="114" t="n">
        <v>0</v>
      </c>
      <c r="J136" s="114" t="n">
        <v>0</v>
      </c>
      <c r="K136" s="114" t="n">
        <v>0</v>
      </c>
      <c r="L136" s="114" t="n">
        <v>0</v>
      </c>
      <c r="M136" s="114" t="n">
        <v>0</v>
      </c>
      <c r="N136" s="114" t="n">
        <v>0</v>
      </c>
      <c r="O136" s="115" t="n">
        <v>0</v>
      </c>
      <c r="P136" s="109" t="n">
        <f aca="false">+O136-C136</f>
        <v>0</v>
      </c>
    </row>
    <row r="137" customFormat="false" ht="12.8" hidden="false" customHeight="false" outlineLevel="0" collapsed="false">
      <c r="A137" s="111" t="s">
        <v>340</v>
      </c>
      <c r="B137" s="112" t="s">
        <v>341</v>
      </c>
      <c r="C137" s="113" t="n">
        <v>0</v>
      </c>
      <c r="D137" s="114" t="n">
        <v>0</v>
      </c>
      <c r="E137" s="114" t="n">
        <v>0</v>
      </c>
      <c r="F137" s="114" t="n">
        <v>0</v>
      </c>
      <c r="G137" s="114" t="n">
        <v>0</v>
      </c>
      <c r="H137" s="114" t="n">
        <v>0</v>
      </c>
      <c r="I137" s="114" t="n">
        <v>0</v>
      </c>
      <c r="J137" s="114" t="n">
        <v>0</v>
      </c>
      <c r="K137" s="114" t="n">
        <v>0</v>
      </c>
      <c r="L137" s="114" t="n">
        <v>0</v>
      </c>
      <c r="M137" s="114" t="n">
        <v>0</v>
      </c>
      <c r="N137" s="114" t="n">
        <v>0</v>
      </c>
      <c r="O137" s="115" t="n">
        <v>0</v>
      </c>
      <c r="P137" s="109" t="n">
        <f aca="false">+O137-C137</f>
        <v>0</v>
      </c>
    </row>
    <row r="138" customFormat="false" ht="12.8" hidden="false" customHeight="false" outlineLevel="0" collapsed="false">
      <c r="A138" s="111" t="s">
        <v>439</v>
      </c>
      <c r="B138" s="112" t="s">
        <v>440</v>
      </c>
      <c r="C138" s="113" t="n">
        <v>0</v>
      </c>
      <c r="D138" s="114" t="n">
        <v>0</v>
      </c>
      <c r="E138" s="114" t="n">
        <v>0</v>
      </c>
      <c r="F138" s="114" t="n">
        <v>0</v>
      </c>
      <c r="G138" s="114" t="n">
        <v>0</v>
      </c>
      <c r="H138" s="114" t="n">
        <v>0</v>
      </c>
      <c r="I138" s="114" t="n">
        <v>0</v>
      </c>
      <c r="J138" s="114" t="n">
        <v>0</v>
      </c>
      <c r="K138" s="114" t="n">
        <v>0</v>
      </c>
      <c r="L138" s="114" t="n">
        <v>0</v>
      </c>
      <c r="M138" s="114" t="n">
        <v>0</v>
      </c>
      <c r="N138" s="114" t="n">
        <v>0</v>
      </c>
      <c r="O138" s="115" t="n">
        <v>0</v>
      </c>
      <c r="P138" s="109" t="n">
        <f aca="false">+O138-C138</f>
        <v>0</v>
      </c>
    </row>
    <row r="139" customFormat="false" ht="12.8" hidden="false" customHeight="false" outlineLevel="0" collapsed="false">
      <c r="A139" s="111" t="s">
        <v>441</v>
      </c>
      <c r="B139" s="112" t="s">
        <v>442</v>
      </c>
      <c r="C139" s="113" t="n">
        <v>0</v>
      </c>
      <c r="D139" s="114" t="n">
        <v>0</v>
      </c>
      <c r="E139" s="114" t="n">
        <v>0</v>
      </c>
      <c r="F139" s="114" t="n">
        <v>0</v>
      </c>
      <c r="G139" s="114" t="n">
        <v>0</v>
      </c>
      <c r="H139" s="114" t="n">
        <v>0</v>
      </c>
      <c r="I139" s="114" t="n">
        <v>0</v>
      </c>
      <c r="J139" s="114" t="n">
        <v>0</v>
      </c>
      <c r="K139" s="114" t="n">
        <v>0</v>
      </c>
      <c r="L139" s="114" t="n">
        <v>0</v>
      </c>
      <c r="M139" s="114" t="n">
        <v>0</v>
      </c>
      <c r="N139" s="114" t="n">
        <v>0</v>
      </c>
      <c r="O139" s="115" t="n">
        <v>0</v>
      </c>
      <c r="P139" s="109" t="n">
        <f aca="false">+O139-C139</f>
        <v>0</v>
      </c>
    </row>
    <row r="140" customFormat="false" ht="12.8" hidden="false" customHeight="false" outlineLevel="0" collapsed="false">
      <c r="A140" s="111" t="s">
        <v>443</v>
      </c>
      <c r="B140" s="112" t="s">
        <v>444</v>
      </c>
      <c r="C140" s="113" t="n">
        <v>0</v>
      </c>
      <c r="D140" s="114" t="n">
        <v>0</v>
      </c>
      <c r="E140" s="114" t="n">
        <v>0</v>
      </c>
      <c r="F140" s="114" t="n">
        <v>0</v>
      </c>
      <c r="G140" s="114" t="n">
        <v>0</v>
      </c>
      <c r="H140" s="114" t="n">
        <v>0</v>
      </c>
      <c r="I140" s="114" t="n">
        <v>0</v>
      </c>
      <c r="J140" s="114" t="n">
        <v>0</v>
      </c>
      <c r="K140" s="114" t="n">
        <v>0</v>
      </c>
      <c r="L140" s="114" t="n">
        <v>0</v>
      </c>
      <c r="M140" s="114" t="n">
        <v>0</v>
      </c>
      <c r="N140" s="114" t="n">
        <v>0</v>
      </c>
      <c r="O140" s="115" t="n">
        <v>0</v>
      </c>
      <c r="P140" s="109" t="n">
        <f aca="false">+O140-C140</f>
        <v>0</v>
      </c>
    </row>
    <row r="141" customFormat="false" ht="12.8" hidden="false" customHeight="false" outlineLevel="0" collapsed="false">
      <c r="A141" s="111" t="s">
        <v>445</v>
      </c>
      <c r="B141" s="112" t="s">
        <v>446</v>
      </c>
      <c r="C141" s="113" t="n">
        <v>0</v>
      </c>
      <c r="D141" s="114" t="n">
        <v>0</v>
      </c>
      <c r="E141" s="114" t="n">
        <v>0</v>
      </c>
      <c r="F141" s="114" t="n">
        <v>0</v>
      </c>
      <c r="G141" s="114" t="n">
        <v>0</v>
      </c>
      <c r="H141" s="114" t="n">
        <v>0</v>
      </c>
      <c r="I141" s="114" t="n">
        <v>0</v>
      </c>
      <c r="J141" s="114" t="n">
        <v>0</v>
      </c>
      <c r="K141" s="114" t="n">
        <v>0</v>
      </c>
      <c r="L141" s="114" t="n">
        <v>0</v>
      </c>
      <c r="M141" s="114" t="n">
        <v>0</v>
      </c>
      <c r="N141" s="114" t="n">
        <v>0</v>
      </c>
      <c r="O141" s="115" t="n">
        <v>0</v>
      </c>
      <c r="P141" s="109" t="n">
        <f aca="false">+O141-C141</f>
        <v>0</v>
      </c>
    </row>
    <row r="142" customFormat="false" ht="12.8" hidden="false" customHeight="false" outlineLevel="0" collapsed="false">
      <c r="A142" s="111" t="s">
        <v>447</v>
      </c>
      <c r="B142" s="112" t="s">
        <v>448</v>
      </c>
      <c r="C142" s="113" t="n">
        <v>0</v>
      </c>
      <c r="D142" s="114" t="n">
        <v>0</v>
      </c>
      <c r="E142" s="114" t="n">
        <v>0</v>
      </c>
      <c r="F142" s="114" t="n">
        <v>0</v>
      </c>
      <c r="G142" s="114" t="n">
        <v>0</v>
      </c>
      <c r="H142" s="114" t="n">
        <v>0</v>
      </c>
      <c r="I142" s="114" t="n">
        <v>0</v>
      </c>
      <c r="J142" s="114" t="n">
        <v>0</v>
      </c>
      <c r="K142" s="114" t="n">
        <v>0</v>
      </c>
      <c r="L142" s="114" t="n">
        <v>0</v>
      </c>
      <c r="M142" s="114" t="n">
        <v>0</v>
      </c>
      <c r="N142" s="114" t="n">
        <v>0</v>
      </c>
      <c r="O142" s="115" t="n">
        <v>0</v>
      </c>
      <c r="P142" s="109" t="n">
        <f aca="false">+O142-C142</f>
        <v>0</v>
      </c>
    </row>
    <row r="143" customFormat="false" ht="12.8" hidden="false" customHeight="false" outlineLevel="0" collapsed="false">
      <c r="A143" s="111" t="s">
        <v>449</v>
      </c>
      <c r="B143" s="112" t="s">
        <v>450</v>
      </c>
      <c r="C143" s="113" t="n">
        <v>0</v>
      </c>
      <c r="D143" s="114" t="n">
        <v>0</v>
      </c>
      <c r="E143" s="114" t="n">
        <v>0</v>
      </c>
      <c r="F143" s="114" t="n">
        <v>0</v>
      </c>
      <c r="G143" s="114" t="n">
        <v>0</v>
      </c>
      <c r="H143" s="114" t="n">
        <v>0</v>
      </c>
      <c r="I143" s="114" t="n">
        <v>0</v>
      </c>
      <c r="J143" s="114" t="n">
        <v>0</v>
      </c>
      <c r="K143" s="114" t="n">
        <v>0</v>
      </c>
      <c r="L143" s="114" t="n">
        <v>0</v>
      </c>
      <c r="M143" s="114" t="n">
        <v>0</v>
      </c>
      <c r="N143" s="114" t="n">
        <v>0</v>
      </c>
      <c r="O143" s="115" t="n">
        <v>0</v>
      </c>
      <c r="P143" s="109" t="n">
        <f aca="false">+O143-C143</f>
        <v>0</v>
      </c>
    </row>
    <row r="144" customFormat="false" ht="12.8" hidden="false" customHeight="false" outlineLevel="0" collapsed="false">
      <c r="A144" s="111" t="s">
        <v>451</v>
      </c>
      <c r="B144" s="112" t="s">
        <v>452</v>
      </c>
      <c r="C144" s="113" t="n">
        <v>0</v>
      </c>
      <c r="D144" s="114" t="n">
        <v>0</v>
      </c>
      <c r="E144" s="114" t="n">
        <v>0</v>
      </c>
      <c r="F144" s="114" t="n">
        <v>0</v>
      </c>
      <c r="G144" s="114" t="n">
        <v>0</v>
      </c>
      <c r="H144" s="114" t="n">
        <v>0</v>
      </c>
      <c r="I144" s="114" t="n">
        <v>0</v>
      </c>
      <c r="J144" s="114" t="n">
        <v>0</v>
      </c>
      <c r="K144" s="114" t="n">
        <v>0</v>
      </c>
      <c r="L144" s="114" t="n">
        <v>0</v>
      </c>
      <c r="M144" s="114" t="n">
        <v>0</v>
      </c>
      <c r="N144" s="114" t="n">
        <v>0</v>
      </c>
      <c r="O144" s="115" t="n">
        <v>0</v>
      </c>
      <c r="P144" s="109" t="n">
        <f aca="false">+O144-C144</f>
        <v>0</v>
      </c>
    </row>
    <row r="145" customFormat="false" ht="12.8" hidden="false" customHeight="false" outlineLevel="0" collapsed="false">
      <c r="A145" s="111" t="s">
        <v>453</v>
      </c>
      <c r="B145" s="112" t="s">
        <v>454</v>
      </c>
      <c r="C145" s="113" t="n">
        <v>0</v>
      </c>
      <c r="D145" s="114" t="n">
        <v>0</v>
      </c>
      <c r="E145" s="114" t="n">
        <v>0</v>
      </c>
      <c r="F145" s="114" t="n">
        <v>0</v>
      </c>
      <c r="G145" s="114" t="n">
        <v>0</v>
      </c>
      <c r="H145" s="114" t="n">
        <v>0</v>
      </c>
      <c r="I145" s="114" t="n">
        <v>0</v>
      </c>
      <c r="J145" s="114" t="n">
        <v>0</v>
      </c>
      <c r="K145" s="114" t="n">
        <v>0</v>
      </c>
      <c r="L145" s="114" t="n">
        <v>0</v>
      </c>
      <c r="M145" s="114" t="n">
        <v>0</v>
      </c>
      <c r="N145" s="114" t="n">
        <v>0</v>
      </c>
      <c r="O145" s="115" t="n">
        <v>0</v>
      </c>
      <c r="P145" s="109" t="n">
        <f aca="false">+O145-C145</f>
        <v>0</v>
      </c>
    </row>
    <row r="146" customFormat="false" ht="12.8" hidden="false" customHeight="false" outlineLevel="0" collapsed="false">
      <c r="A146" s="111" t="s">
        <v>455</v>
      </c>
      <c r="B146" s="112" t="s">
        <v>456</v>
      </c>
      <c r="C146" s="113" t="n">
        <v>0</v>
      </c>
      <c r="D146" s="114" t="n">
        <v>0</v>
      </c>
      <c r="E146" s="114" t="n">
        <v>0</v>
      </c>
      <c r="F146" s="114" t="n">
        <v>0</v>
      </c>
      <c r="G146" s="114" t="n">
        <v>0</v>
      </c>
      <c r="H146" s="114" t="n">
        <v>0</v>
      </c>
      <c r="I146" s="114" t="n">
        <v>0</v>
      </c>
      <c r="J146" s="114" t="n">
        <v>0</v>
      </c>
      <c r="K146" s="114" t="n">
        <v>0</v>
      </c>
      <c r="L146" s="114" t="n">
        <v>0</v>
      </c>
      <c r="M146" s="114" t="n">
        <v>0</v>
      </c>
      <c r="N146" s="114" t="n">
        <v>0</v>
      </c>
      <c r="O146" s="115" t="n">
        <v>0</v>
      </c>
      <c r="P146" s="109" t="n">
        <f aca="false">+O146-C146</f>
        <v>0</v>
      </c>
    </row>
    <row r="147" customFormat="false" ht="12.8" hidden="false" customHeight="false" outlineLevel="0" collapsed="false">
      <c r="A147" s="111" t="s">
        <v>457</v>
      </c>
      <c r="B147" s="112" t="s">
        <v>458</v>
      </c>
      <c r="C147" s="113" t="n">
        <v>0</v>
      </c>
      <c r="D147" s="114" t="n">
        <v>0</v>
      </c>
      <c r="E147" s="114" t="n">
        <v>0</v>
      </c>
      <c r="F147" s="114" t="n">
        <v>0</v>
      </c>
      <c r="G147" s="114" t="n">
        <v>0</v>
      </c>
      <c r="H147" s="114" t="n">
        <v>0</v>
      </c>
      <c r="I147" s="114" t="n">
        <v>0</v>
      </c>
      <c r="J147" s="114" t="n">
        <v>0</v>
      </c>
      <c r="K147" s="114" t="n">
        <v>0</v>
      </c>
      <c r="L147" s="114" t="n">
        <v>0</v>
      </c>
      <c r="M147" s="114" t="n">
        <v>0</v>
      </c>
      <c r="N147" s="114" t="n">
        <v>0</v>
      </c>
      <c r="O147" s="115" t="n">
        <v>0</v>
      </c>
      <c r="P147" s="109" t="n">
        <f aca="false">+O147-C147</f>
        <v>0</v>
      </c>
    </row>
    <row r="148" customFormat="false" ht="12.8" hidden="false" customHeight="false" outlineLevel="0" collapsed="false">
      <c r="A148" s="111" t="s">
        <v>459</v>
      </c>
      <c r="B148" s="112" t="s">
        <v>460</v>
      </c>
      <c r="C148" s="113" t="n">
        <v>0</v>
      </c>
      <c r="D148" s="114" t="n">
        <v>0</v>
      </c>
      <c r="E148" s="114" t="n">
        <v>0</v>
      </c>
      <c r="F148" s="114" t="n">
        <v>0</v>
      </c>
      <c r="G148" s="114" t="n">
        <v>0</v>
      </c>
      <c r="H148" s="114" t="n">
        <v>0</v>
      </c>
      <c r="I148" s="114" t="n">
        <v>0</v>
      </c>
      <c r="J148" s="114" t="n">
        <v>0</v>
      </c>
      <c r="K148" s="114" t="n">
        <v>0</v>
      </c>
      <c r="L148" s="114" t="n">
        <v>0</v>
      </c>
      <c r="M148" s="114" t="n">
        <v>0</v>
      </c>
      <c r="N148" s="114" t="n">
        <v>0</v>
      </c>
      <c r="O148" s="115" t="n">
        <v>0</v>
      </c>
      <c r="P148" s="109" t="n">
        <f aca="false">+O148-C148</f>
        <v>0</v>
      </c>
    </row>
    <row r="149" customFormat="false" ht="12.8" hidden="false" customHeight="false" outlineLevel="0" collapsed="false">
      <c r="A149" s="111" t="s">
        <v>461</v>
      </c>
      <c r="B149" s="112" t="s">
        <v>462</v>
      </c>
      <c r="C149" s="113" t="n">
        <v>0</v>
      </c>
      <c r="D149" s="114" t="n">
        <v>0</v>
      </c>
      <c r="E149" s="114" t="n">
        <v>0</v>
      </c>
      <c r="F149" s="114" t="n">
        <v>0</v>
      </c>
      <c r="G149" s="114" t="n">
        <v>0</v>
      </c>
      <c r="H149" s="114" t="n">
        <v>0</v>
      </c>
      <c r="I149" s="114" t="n">
        <v>0</v>
      </c>
      <c r="J149" s="114" t="n">
        <v>0</v>
      </c>
      <c r="K149" s="114" t="n">
        <v>0</v>
      </c>
      <c r="L149" s="114" t="n">
        <v>0</v>
      </c>
      <c r="M149" s="114" t="n">
        <v>0</v>
      </c>
      <c r="N149" s="114" t="n">
        <v>0</v>
      </c>
      <c r="O149" s="115" t="n">
        <v>0</v>
      </c>
      <c r="P149" s="109" t="n">
        <f aca="false">+O149-C149</f>
        <v>0</v>
      </c>
    </row>
    <row r="150" customFormat="false" ht="12.8" hidden="false" customHeight="false" outlineLevel="0" collapsed="false">
      <c r="A150" s="111" t="s">
        <v>463</v>
      </c>
      <c r="B150" s="112" t="s">
        <v>464</v>
      </c>
      <c r="C150" s="113" t="n">
        <v>0</v>
      </c>
      <c r="D150" s="114" t="n">
        <v>0</v>
      </c>
      <c r="E150" s="114" t="n">
        <v>0</v>
      </c>
      <c r="F150" s="114" t="n">
        <v>0</v>
      </c>
      <c r="G150" s="114" t="n">
        <v>0</v>
      </c>
      <c r="H150" s="114" t="n">
        <v>0</v>
      </c>
      <c r="I150" s="114" t="n">
        <v>0</v>
      </c>
      <c r="J150" s="114" t="n">
        <v>0</v>
      </c>
      <c r="K150" s="114" t="n">
        <v>0</v>
      </c>
      <c r="L150" s="114" t="n">
        <v>0</v>
      </c>
      <c r="M150" s="114" t="n">
        <v>0</v>
      </c>
      <c r="N150" s="114" t="n">
        <v>0</v>
      </c>
      <c r="O150" s="115" t="n">
        <v>0</v>
      </c>
      <c r="P150" s="109" t="n">
        <f aca="false">+O150-C150</f>
        <v>0</v>
      </c>
    </row>
    <row r="151" customFormat="false" ht="12.8" hidden="false" customHeight="false" outlineLevel="0" collapsed="false">
      <c r="A151" s="111" t="s">
        <v>465</v>
      </c>
      <c r="B151" s="112" t="s">
        <v>466</v>
      </c>
      <c r="C151" s="113" t="n">
        <v>0</v>
      </c>
      <c r="D151" s="114" t="n">
        <v>0</v>
      </c>
      <c r="E151" s="114" t="n">
        <v>0</v>
      </c>
      <c r="F151" s="114" t="n">
        <v>0</v>
      </c>
      <c r="G151" s="114" t="n">
        <v>0</v>
      </c>
      <c r="H151" s="114" t="n">
        <v>0</v>
      </c>
      <c r="I151" s="114" t="n">
        <v>0</v>
      </c>
      <c r="J151" s="114" t="n">
        <v>0</v>
      </c>
      <c r="K151" s="114" t="n">
        <v>0</v>
      </c>
      <c r="L151" s="114" t="n">
        <v>0</v>
      </c>
      <c r="M151" s="114" t="n">
        <v>0</v>
      </c>
      <c r="N151" s="114" t="n">
        <v>0</v>
      </c>
      <c r="O151" s="115" t="n">
        <v>0</v>
      </c>
      <c r="P151" s="109" t="n">
        <f aca="false">+O151-C151</f>
        <v>0</v>
      </c>
    </row>
    <row r="152" customFormat="false" ht="12.8" hidden="false" customHeight="false" outlineLevel="0" collapsed="false">
      <c r="A152" s="111" t="s">
        <v>467</v>
      </c>
      <c r="B152" s="112" t="s">
        <v>468</v>
      </c>
      <c r="C152" s="113" t="n">
        <v>0</v>
      </c>
      <c r="D152" s="114" t="n">
        <v>0</v>
      </c>
      <c r="E152" s="114" t="n">
        <v>0</v>
      </c>
      <c r="F152" s="114" t="n">
        <v>0</v>
      </c>
      <c r="G152" s="114" t="n">
        <v>0</v>
      </c>
      <c r="H152" s="114" t="n">
        <v>0</v>
      </c>
      <c r="I152" s="114" t="n">
        <v>0</v>
      </c>
      <c r="J152" s="114" t="n">
        <v>0</v>
      </c>
      <c r="K152" s="114" t="n">
        <v>0</v>
      </c>
      <c r="L152" s="114" t="n">
        <v>0</v>
      </c>
      <c r="M152" s="114" t="n">
        <v>0</v>
      </c>
      <c r="N152" s="114" t="n">
        <v>0</v>
      </c>
      <c r="O152" s="115" t="n">
        <v>0</v>
      </c>
      <c r="P152" s="109" t="n">
        <f aca="false">+O152-C152</f>
        <v>0</v>
      </c>
    </row>
    <row r="153" customFormat="false" ht="12.8" hidden="false" customHeight="false" outlineLevel="0" collapsed="false">
      <c r="A153" s="111" t="s">
        <v>469</v>
      </c>
      <c r="B153" s="112" t="s">
        <v>470</v>
      </c>
      <c r="C153" s="113" t="n">
        <v>0</v>
      </c>
      <c r="D153" s="114" t="n">
        <v>0</v>
      </c>
      <c r="E153" s="114" t="n">
        <v>0</v>
      </c>
      <c r="F153" s="114" t="n">
        <v>0</v>
      </c>
      <c r="G153" s="114" t="n">
        <v>0</v>
      </c>
      <c r="H153" s="114" t="n">
        <v>0</v>
      </c>
      <c r="I153" s="114" t="n">
        <v>0</v>
      </c>
      <c r="J153" s="114" t="n">
        <v>0</v>
      </c>
      <c r="K153" s="114" t="n">
        <v>0</v>
      </c>
      <c r="L153" s="114" t="n">
        <v>0</v>
      </c>
      <c r="M153" s="114" t="n">
        <v>0</v>
      </c>
      <c r="N153" s="114" t="n">
        <v>0</v>
      </c>
      <c r="O153" s="115" t="n">
        <v>0</v>
      </c>
      <c r="P153" s="109" t="n">
        <f aca="false">+O153-C153</f>
        <v>0</v>
      </c>
    </row>
    <row r="154" customFormat="false" ht="12.8" hidden="false" customHeight="false" outlineLevel="0" collapsed="false">
      <c r="A154" s="111" t="s">
        <v>471</v>
      </c>
      <c r="B154" s="112" t="s">
        <v>472</v>
      </c>
      <c r="C154" s="113" t="n">
        <v>0</v>
      </c>
      <c r="D154" s="114" t="n">
        <v>0</v>
      </c>
      <c r="E154" s="114" t="n">
        <v>0</v>
      </c>
      <c r="F154" s="114" t="n">
        <v>0</v>
      </c>
      <c r="G154" s="114" t="n">
        <v>0</v>
      </c>
      <c r="H154" s="114" t="n">
        <v>0</v>
      </c>
      <c r="I154" s="114" t="n">
        <v>0</v>
      </c>
      <c r="J154" s="114" t="n">
        <v>0</v>
      </c>
      <c r="K154" s="114" t="n">
        <v>0</v>
      </c>
      <c r="L154" s="114" t="n">
        <v>0</v>
      </c>
      <c r="M154" s="114" t="n">
        <v>0</v>
      </c>
      <c r="N154" s="114" t="n">
        <v>0</v>
      </c>
      <c r="O154" s="115" t="n">
        <v>0</v>
      </c>
      <c r="P154" s="109" t="n">
        <f aca="false">+O154-C154</f>
        <v>0</v>
      </c>
    </row>
    <row r="155" customFormat="false" ht="12.8" hidden="false" customHeight="false" outlineLevel="0" collapsed="false">
      <c r="A155" s="111" t="s">
        <v>473</v>
      </c>
      <c r="B155" s="112" t="s">
        <v>474</v>
      </c>
      <c r="C155" s="113" t="n">
        <v>0</v>
      </c>
      <c r="D155" s="114" t="n">
        <v>0</v>
      </c>
      <c r="E155" s="114" t="n">
        <v>0</v>
      </c>
      <c r="F155" s="114" t="n">
        <v>0</v>
      </c>
      <c r="G155" s="114" t="n">
        <v>0</v>
      </c>
      <c r="H155" s="114" t="n">
        <v>0</v>
      </c>
      <c r="I155" s="114" t="n">
        <v>0</v>
      </c>
      <c r="J155" s="114" t="n">
        <v>0</v>
      </c>
      <c r="K155" s="114" t="n">
        <v>0</v>
      </c>
      <c r="L155" s="114" t="n">
        <v>0</v>
      </c>
      <c r="M155" s="114" t="n">
        <v>0</v>
      </c>
      <c r="N155" s="114" t="n">
        <v>0</v>
      </c>
      <c r="O155" s="115" t="n">
        <v>0</v>
      </c>
      <c r="P155" s="109" t="n">
        <f aca="false">+O155-C155</f>
        <v>0</v>
      </c>
    </row>
    <row r="156" customFormat="false" ht="12.8" hidden="false" customHeight="false" outlineLevel="0" collapsed="false">
      <c r="A156" s="111" t="s">
        <v>475</v>
      </c>
      <c r="B156" s="112" t="s">
        <v>476</v>
      </c>
      <c r="C156" s="113" t="n">
        <v>0</v>
      </c>
      <c r="D156" s="114" t="n">
        <v>0</v>
      </c>
      <c r="E156" s="114" t="n">
        <v>0</v>
      </c>
      <c r="F156" s="114" t="n">
        <v>0</v>
      </c>
      <c r="G156" s="114" t="n">
        <v>0</v>
      </c>
      <c r="H156" s="114" t="n">
        <v>0</v>
      </c>
      <c r="I156" s="114" t="n">
        <v>0</v>
      </c>
      <c r="J156" s="114" t="n">
        <v>0</v>
      </c>
      <c r="K156" s="114" t="n">
        <v>0</v>
      </c>
      <c r="L156" s="114" t="n">
        <v>0</v>
      </c>
      <c r="M156" s="114" t="n">
        <v>0</v>
      </c>
      <c r="N156" s="114" t="n">
        <v>0</v>
      </c>
      <c r="O156" s="115" t="n">
        <v>0</v>
      </c>
      <c r="P156" s="109" t="n">
        <f aca="false">+O156-C156</f>
        <v>0</v>
      </c>
    </row>
    <row r="157" customFormat="false" ht="12.8" hidden="false" customHeight="false" outlineLevel="0" collapsed="false">
      <c r="A157" s="111" t="s">
        <v>328</v>
      </c>
      <c r="B157" s="112" t="s">
        <v>477</v>
      </c>
      <c r="C157" s="113" t="n">
        <v>0</v>
      </c>
      <c r="D157" s="114" t="n">
        <v>0</v>
      </c>
      <c r="E157" s="114" t="n">
        <v>0</v>
      </c>
      <c r="F157" s="114" t="n">
        <v>0</v>
      </c>
      <c r="G157" s="114" t="n">
        <v>0</v>
      </c>
      <c r="H157" s="114" t="n">
        <v>0</v>
      </c>
      <c r="I157" s="114" t="n">
        <v>0</v>
      </c>
      <c r="J157" s="114" t="n">
        <v>0</v>
      </c>
      <c r="K157" s="114" t="n">
        <v>0</v>
      </c>
      <c r="L157" s="114" t="n">
        <v>0</v>
      </c>
      <c r="M157" s="114" t="n">
        <v>0</v>
      </c>
      <c r="N157" s="114" t="n">
        <v>0</v>
      </c>
      <c r="O157" s="115" t="n">
        <v>0</v>
      </c>
      <c r="P157" s="109" t="n">
        <f aca="false">+O157-C157</f>
        <v>0</v>
      </c>
    </row>
    <row r="158" customFormat="false" ht="12.8" hidden="false" customHeight="false" outlineLevel="0" collapsed="false">
      <c r="A158" s="111" t="s">
        <v>478</v>
      </c>
      <c r="B158" s="112" t="s">
        <v>479</v>
      </c>
      <c r="C158" s="113" t="n">
        <v>0</v>
      </c>
      <c r="D158" s="114" t="n">
        <v>0</v>
      </c>
      <c r="E158" s="114" t="n">
        <v>0</v>
      </c>
      <c r="F158" s="114" t="n">
        <v>0</v>
      </c>
      <c r="G158" s="114" t="n">
        <v>0</v>
      </c>
      <c r="H158" s="114" t="n">
        <v>0</v>
      </c>
      <c r="I158" s="114" t="n">
        <v>0</v>
      </c>
      <c r="J158" s="114" t="n">
        <v>0</v>
      </c>
      <c r="K158" s="114" t="n">
        <v>0</v>
      </c>
      <c r="L158" s="114" t="n">
        <v>0</v>
      </c>
      <c r="M158" s="114" t="n">
        <v>0</v>
      </c>
      <c r="N158" s="114" t="n">
        <v>0</v>
      </c>
      <c r="O158" s="115" t="n">
        <v>0</v>
      </c>
      <c r="P158" s="109" t="n">
        <f aca="false">+O158-C158</f>
        <v>0</v>
      </c>
    </row>
    <row r="159" customFormat="false" ht="12.8" hidden="false" customHeight="false" outlineLevel="0" collapsed="false">
      <c r="A159" s="111" t="s">
        <v>480</v>
      </c>
      <c r="B159" s="112" t="s">
        <v>481</v>
      </c>
      <c r="C159" s="113" t="n">
        <v>0</v>
      </c>
      <c r="D159" s="114" t="n">
        <v>0</v>
      </c>
      <c r="E159" s="114" t="n">
        <v>0</v>
      </c>
      <c r="F159" s="114" t="n">
        <v>0</v>
      </c>
      <c r="G159" s="114" t="n">
        <v>0</v>
      </c>
      <c r="H159" s="114" t="n">
        <v>0</v>
      </c>
      <c r="I159" s="114" t="n">
        <v>0</v>
      </c>
      <c r="J159" s="114" t="n">
        <v>0</v>
      </c>
      <c r="K159" s="114" t="n">
        <v>0</v>
      </c>
      <c r="L159" s="114" t="n">
        <v>0</v>
      </c>
      <c r="M159" s="114" t="n">
        <v>0</v>
      </c>
      <c r="N159" s="114" t="n">
        <v>0</v>
      </c>
      <c r="O159" s="115" t="n">
        <v>0</v>
      </c>
      <c r="P159" s="109" t="n">
        <f aca="false">+O159-C159</f>
        <v>0</v>
      </c>
    </row>
    <row r="160" customFormat="false" ht="12.8" hidden="false" customHeight="false" outlineLevel="0" collapsed="false">
      <c r="A160" s="111" t="s">
        <v>482</v>
      </c>
      <c r="B160" s="112" t="s">
        <v>483</v>
      </c>
      <c r="C160" s="113" t="n">
        <v>0</v>
      </c>
      <c r="D160" s="114" t="n">
        <v>0</v>
      </c>
      <c r="E160" s="114" t="n">
        <v>0</v>
      </c>
      <c r="F160" s="114" t="n">
        <v>0</v>
      </c>
      <c r="G160" s="114" t="n">
        <v>0</v>
      </c>
      <c r="H160" s="114" t="n">
        <v>0</v>
      </c>
      <c r="I160" s="114" t="n">
        <v>0</v>
      </c>
      <c r="J160" s="114" t="n">
        <v>0</v>
      </c>
      <c r="K160" s="114" t="n">
        <v>0</v>
      </c>
      <c r="L160" s="114" t="n">
        <v>0</v>
      </c>
      <c r="M160" s="114" t="n">
        <v>0</v>
      </c>
      <c r="N160" s="114" t="n">
        <v>0</v>
      </c>
      <c r="O160" s="115" t="n">
        <v>0</v>
      </c>
      <c r="P160" s="109" t="n">
        <f aca="false">+O160-C160</f>
        <v>0</v>
      </c>
    </row>
    <row r="161" customFormat="false" ht="12.8" hidden="false" customHeight="false" outlineLevel="0" collapsed="false">
      <c r="A161" s="111" t="s">
        <v>484</v>
      </c>
      <c r="B161" s="112" t="s">
        <v>485</v>
      </c>
      <c r="C161" s="113" t="n">
        <v>0</v>
      </c>
      <c r="D161" s="114" t="n">
        <v>0</v>
      </c>
      <c r="E161" s="114" t="n">
        <v>0</v>
      </c>
      <c r="F161" s="114" t="n">
        <v>0</v>
      </c>
      <c r="G161" s="114" t="n">
        <v>0</v>
      </c>
      <c r="H161" s="114" t="n">
        <v>0</v>
      </c>
      <c r="I161" s="114" t="n">
        <v>0</v>
      </c>
      <c r="J161" s="114" t="n">
        <v>5</v>
      </c>
      <c r="K161" s="114" t="n">
        <v>0</v>
      </c>
      <c r="L161" s="114" t="n">
        <v>0</v>
      </c>
      <c r="M161" s="114" t="n">
        <v>0</v>
      </c>
      <c r="N161" s="114" t="n">
        <v>0</v>
      </c>
      <c r="O161" s="115" t="n">
        <v>0</v>
      </c>
      <c r="P161" s="109" t="n">
        <f aca="false">+O161-C161</f>
        <v>0</v>
      </c>
    </row>
    <row r="162" customFormat="false" ht="12.8" hidden="false" customHeight="false" outlineLevel="0" collapsed="false">
      <c r="A162" s="111" t="s">
        <v>200</v>
      </c>
      <c r="B162" s="112" t="s">
        <v>486</v>
      </c>
      <c r="C162" s="113" t="n">
        <v>0</v>
      </c>
      <c r="D162" s="114" t="n">
        <v>825</v>
      </c>
      <c r="E162" s="114" t="n">
        <v>0</v>
      </c>
      <c r="F162" s="114" t="n">
        <v>810</v>
      </c>
      <c r="G162" s="114" t="n">
        <v>785</v>
      </c>
      <c r="H162" s="114" t="n">
        <v>0</v>
      </c>
      <c r="I162" s="114" t="n">
        <v>0</v>
      </c>
      <c r="J162" s="114" t="n">
        <v>0</v>
      </c>
      <c r="K162" s="114" t="n">
        <v>0</v>
      </c>
      <c r="L162" s="114" t="n">
        <v>0</v>
      </c>
      <c r="M162" s="114" t="n">
        <v>0</v>
      </c>
      <c r="N162" s="114" t="n">
        <v>0</v>
      </c>
      <c r="O162" s="115" t="n">
        <v>0</v>
      </c>
      <c r="P162" s="109" t="n">
        <f aca="false">+O162-C162</f>
        <v>0</v>
      </c>
    </row>
    <row r="163" customFormat="false" ht="12.8" hidden="false" customHeight="false" outlineLevel="0" collapsed="false">
      <c r="A163" s="111" t="s">
        <v>487</v>
      </c>
      <c r="B163" s="112" t="s">
        <v>488</v>
      </c>
      <c r="C163" s="113" t="n">
        <v>0</v>
      </c>
      <c r="D163" s="114" t="n">
        <v>0</v>
      </c>
      <c r="E163" s="114" t="n">
        <v>0</v>
      </c>
      <c r="F163" s="114" t="n">
        <v>0</v>
      </c>
      <c r="G163" s="114" t="n">
        <v>0</v>
      </c>
      <c r="H163" s="114" t="n">
        <v>0</v>
      </c>
      <c r="I163" s="114" t="n">
        <v>0</v>
      </c>
      <c r="J163" s="114" t="n">
        <v>0</v>
      </c>
      <c r="K163" s="114" t="n">
        <v>0</v>
      </c>
      <c r="L163" s="114" t="n">
        <v>0</v>
      </c>
      <c r="M163" s="114" t="n">
        <v>0</v>
      </c>
      <c r="N163" s="114" t="n">
        <v>0</v>
      </c>
      <c r="O163" s="115" t="n">
        <v>0</v>
      </c>
      <c r="P163" s="109" t="n">
        <f aca="false">+O163-C163</f>
        <v>0</v>
      </c>
    </row>
    <row r="164" customFormat="false" ht="12.8" hidden="false" customHeight="false" outlineLevel="0" collapsed="false">
      <c r="A164" s="111" t="s">
        <v>489</v>
      </c>
      <c r="B164" s="112" t="s">
        <v>490</v>
      </c>
      <c r="C164" s="113" t="n">
        <v>0</v>
      </c>
      <c r="D164" s="114" t="n">
        <v>0</v>
      </c>
      <c r="E164" s="114" t="n">
        <v>0</v>
      </c>
      <c r="F164" s="114" t="n">
        <v>0</v>
      </c>
      <c r="G164" s="114" t="n">
        <v>0</v>
      </c>
      <c r="H164" s="114" t="n">
        <v>0</v>
      </c>
      <c r="I164" s="114" t="n">
        <v>0</v>
      </c>
      <c r="J164" s="114" t="n">
        <v>0</v>
      </c>
      <c r="K164" s="114" t="n">
        <v>0</v>
      </c>
      <c r="L164" s="114" t="n">
        <v>0</v>
      </c>
      <c r="M164" s="114" t="n">
        <v>0</v>
      </c>
      <c r="N164" s="114" t="n">
        <v>0</v>
      </c>
      <c r="O164" s="115" t="n">
        <v>0</v>
      </c>
      <c r="P164" s="109" t="n">
        <f aca="false">+O164-C164</f>
        <v>0</v>
      </c>
    </row>
    <row r="165" customFormat="false" ht="12.8" hidden="false" customHeight="false" outlineLevel="0" collapsed="false">
      <c r="A165" s="111" t="s">
        <v>491</v>
      </c>
      <c r="B165" s="112" t="s">
        <v>492</v>
      </c>
      <c r="C165" s="113" t="n">
        <v>0</v>
      </c>
      <c r="D165" s="114" t="n">
        <v>0</v>
      </c>
      <c r="E165" s="114" t="n">
        <v>0</v>
      </c>
      <c r="F165" s="114" t="n">
        <v>0</v>
      </c>
      <c r="G165" s="114" t="n">
        <v>0</v>
      </c>
      <c r="H165" s="114" t="n">
        <v>0</v>
      </c>
      <c r="I165" s="114" t="n">
        <v>0</v>
      </c>
      <c r="J165" s="114" t="n">
        <v>0</v>
      </c>
      <c r="K165" s="114" t="n">
        <v>0</v>
      </c>
      <c r="L165" s="114" t="n">
        <v>0</v>
      </c>
      <c r="M165" s="114" t="n">
        <v>0</v>
      </c>
      <c r="N165" s="114" t="n">
        <v>0</v>
      </c>
      <c r="O165" s="115" t="n">
        <v>0</v>
      </c>
      <c r="P165" s="109" t="n">
        <f aca="false">+O165-C165</f>
        <v>0</v>
      </c>
    </row>
    <row r="166" customFormat="false" ht="12.8" hidden="false" customHeight="false" outlineLevel="0" collapsed="false">
      <c r="A166" s="111" t="s">
        <v>493</v>
      </c>
      <c r="B166" s="112" t="s">
        <v>494</v>
      </c>
      <c r="C166" s="113" t="n">
        <v>0</v>
      </c>
      <c r="D166" s="114" t="n">
        <v>0</v>
      </c>
      <c r="E166" s="114" t="n">
        <v>0</v>
      </c>
      <c r="F166" s="114" t="n">
        <v>0</v>
      </c>
      <c r="G166" s="114" t="n">
        <v>0</v>
      </c>
      <c r="H166" s="114" t="n">
        <v>0</v>
      </c>
      <c r="I166" s="114" t="n">
        <v>0</v>
      </c>
      <c r="J166" s="114" t="n">
        <v>0</v>
      </c>
      <c r="K166" s="114" t="n">
        <v>0</v>
      </c>
      <c r="L166" s="114" t="n">
        <v>0</v>
      </c>
      <c r="M166" s="114" t="n">
        <v>0</v>
      </c>
      <c r="N166" s="114" t="n">
        <v>0</v>
      </c>
      <c r="O166" s="115" t="n">
        <v>0</v>
      </c>
      <c r="P166" s="109" t="n">
        <f aca="false">+O166-C166</f>
        <v>0</v>
      </c>
    </row>
    <row r="167" customFormat="false" ht="12.8" hidden="false" customHeight="false" outlineLevel="0" collapsed="false">
      <c r="A167" s="111" t="s">
        <v>326</v>
      </c>
      <c r="B167" s="112" t="s">
        <v>495</v>
      </c>
      <c r="C167" s="113" t="n">
        <v>5</v>
      </c>
      <c r="D167" s="114" t="n">
        <v>0</v>
      </c>
      <c r="E167" s="114" t="n">
        <v>0</v>
      </c>
      <c r="F167" s="114" t="n">
        <v>0</v>
      </c>
      <c r="G167" s="114" t="n">
        <v>0</v>
      </c>
      <c r="H167" s="114" t="n">
        <v>0</v>
      </c>
      <c r="I167" s="114" t="n">
        <v>0</v>
      </c>
      <c r="J167" s="114" t="n">
        <v>0</v>
      </c>
      <c r="K167" s="114" t="n">
        <v>0</v>
      </c>
      <c r="L167" s="114" t="n">
        <v>0</v>
      </c>
      <c r="M167" s="114" t="n">
        <v>0</v>
      </c>
      <c r="N167" s="114" t="n">
        <v>0</v>
      </c>
      <c r="O167" s="115" t="n">
        <v>0</v>
      </c>
      <c r="P167" s="116" t="n">
        <f aca="false">+O167-C167</f>
        <v>-5</v>
      </c>
    </row>
    <row r="168" customFormat="false" ht="12.8" hidden="false" customHeight="false" outlineLevel="0" collapsed="false">
      <c r="A168" s="111" t="s">
        <v>336</v>
      </c>
      <c r="B168" s="112" t="s">
        <v>496</v>
      </c>
      <c r="C168" s="113" t="n">
        <v>5</v>
      </c>
      <c r="D168" s="114" t="n">
        <v>5</v>
      </c>
      <c r="E168" s="114" t="n">
        <v>5</v>
      </c>
      <c r="F168" s="114" t="n">
        <v>5</v>
      </c>
      <c r="G168" s="114" t="n">
        <v>5</v>
      </c>
      <c r="H168" s="114" t="n">
        <v>5</v>
      </c>
      <c r="I168" s="114" t="n">
        <v>5</v>
      </c>
      <c r="J168" s="114" t="n">
        <v>5</v>
      </c>
      <c r="K168" s="114" t="n">
        <v>5</v>
      </c>
      <c r="L168" s="114" t="n">
        <v>5</v>
      </c>
      <c r="M168" s="114" t="n">
        <v>5</v>
      </c>
      <c r="N168" s="114" t="n">
        <v>5</v>
      </c>
      <c r="O168" s="115" t="n">
        <v>0</v>
      </c>
      <c r="P168" s="109" t="n">
        <f aca="false">+O168-C168</f>
        <v>-5</v>
      </c>
    </row>
    <row r="169" customFormat="false" ht="12.8" hidden="false" customHeight="false" outlineLevel="0" collapsed="false">
      <c r="A169" s="111" t="s">
        <v>497</v>
      </c>
      <c r="B169" s="112" t="s">
        <v>498</v>
      </c>
      <c r="C169" s="113" t="n">
        <v>160785</v>
      </c>
      <c r="D169" s="114" t="n">
        <v>161650</v>
      </c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5"/>
      <c r="P169" s="109" t="n">
        <f aca="false">+O169-C169</f>
        <v>-160785</v>
      </c>
    </row>
  </sheetData>
  <autoFilter ref="A:P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41"/>
  <sheetViews>
    <sheetView showFormulas="false" showGridLines="true" showRowColHeaders="true" showZeros="true" rightToLeft="false" tabSelected="true" showOutlineSymbols="true" defaultGridColor="true" view="normal" topLeftCell="A16" colorId="64" zoomScale="142" zoomScaleNormal="142" zoomScalePageLayoutView="100" workbookViewId="0">
      <selection pane="topLeft" activeCell="B30" activeCellId="0" sqref="B3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7.71"/>
    <col collapsed="false" customWidth="true" hidden="false" outlineLevel="0" max="2" min="2" style="0" width="36.62"/>
    <col collapsed="false" customWidth="true" hidden="false" outlineLevel="0" max="3" min="3" style="0" width="16.93"/>
    <col collapsed="false" customWidth="true" hidden="false" outlineLevel="0" max="4" min="4" style="0" width="7.58"/>
    <col collapsed="false" customWidth="true" hidden="false" outlineLevel="0" max="5" min="5" style="0" width="9.83"/>
    <col collapsed="false" customWidth="true" hidden="false" outlineLevel="0" max="7" min="7" style="0" width="41.66"/>
  </cols>
  <sheetData>
    <row r="1" customFormat="false" ht="12.8" hidden="false" customHeight="false" outlineLevel="0" collapsed="false">
      <c r="A1" s="73" t="s">
        <v>0</v>
      </c>
      <c r="B1" s="73" t="s">
        <v>499</v>
      </c>
      <c r="C1" s="73" t="s">
        <v>500</v>
      </c>
      <c r="D1" s="117" t="s">
        <v>1</v>
      </c>
      <c r="E1" s="73" t="s">
        <v>501</v>
      </c>
      <c r="F1" s="73" t="s">
        <v>304</v>
      </c>
      <c r="G1" s="73" t="s">
        <v>502</v>
      </c>
      <c r="H1" s="73" t="s">
        <v>503</v>
      </c>
      <c r="K1" s="118" t="s">
        <v>504</v>
      </c>
      <c r="L1" s="118" t="n">
        <v>2014</v>
      </c>
      <c r="M1" s="118" t="n">
        <v>2015</v>
      </c>
      <c r="N1" s="118" t="n">
        <v>2016</v>
      </c>
      <c r="O1" s="118" t="n">
        <v>2017</v>
      </c>
      <c r="P1" s="118" t="n">
        <v>2018</v>
      </c>
      <c r="Q1" s="118" t="n">
        <v>2019</v>
      </c>
      <c r="R1" s="118" t="n">
        <v>2020</v>
      </c>
    </row>
    <row r="2" customFormat="false" ht="12.8" hidden="false" customHeight="false" outlineLevel="0" collapsed="false">
      <c r="A2" s="68" t="s">
        <v>505</v>
      </c>
      <c r="B2" s="69" t="n">
        <v>29560</v>
      </c>
      <c r="C2" s="69" t="n">
        <v>23149</v>
      </c>
      <c r="D2" s="119" t="n">
        <f aca="false">+C2/C7</f>
        <v>0.550838786436645</v>
      </c>
      <c r="E2" s="69"/>
      <c r="F2" s="69"/>
      <c r="G2" s="69"/>
      <c r="H2" s="69" t="n">
        <v>23149</v>
      </c>
      <c r="K2" s="69" t="s">
        <v>506</v>
      </c>
      <c r="L2" s="69" t="n">
        <v>25825</v>
      </c>
      <c r="M2" s="69" t="n">
        <v>29181</v>
      </c>
      <c r="N2" s="69" t="n">
        <v>30193</v>
      </c>
      <c r="O2" s="69" t="n">
        <v>42749</v>
      </c>
      <c r="P2" s="69" t="n">
        <v>42620</v>
      </c>
      <c r="Q2" s="69" t="n">
        <v>51181</v>
      </c>
      <c r="R2" s="69" t="n">
        <v>39788</v>
      </c>
    </row>
    <row r="3" customFormat="false" ht="12.8" hidden="false" customHeight="false" outlineLevel="0" collapsed="false">
      <c r="A3" s="68" t="s">
        <v>507</v>
      </c>
      <c r="B3" s="69" t="n">
        <v>16463</v>
      </c>
      <c r="C3" s="69" t="n">
        <v>5029</v>
      </c>
      <c r="D3" s="119" t="n">
        <f aca="false">+C3/C7</f>
        <v>0.119666864961333</v>
      </c>
      <c r="E3" s="69"/>
      <c r="F3" s="69"/>
      <c r="G3" s="69"/>
      <c r="H3" s="69" t="n">
        <v>5029</v>
      </c>
      <c r="K3" s="69" t="s">
        <v>508</v>
      </c>
      <c r="L3" s="69" t="n">
        <v>30651</v>
      </c>
      <c r="M3" s="69" t="n">
        <v>28627</v>
      </c>
      <c r="N3" s="69" t="n">
        <v>29324</v>
      </c>
      <c r="O3" s="69" t="n">
        <v>44989</v>
      </c>
      <c r="P3" s="69" t="n">
        <v>46639</v>
      </c>
      <c r="Q3" s="69" t="n">
        <v>51888</v>
      </c>
      <c r="R3" s="69" t="n">
        <v>42261</v>
      </c>
    </row>
    <row r="4" customFormat="false" ht="12.8" hidden="false" customHeight="false" outlineLevel="0" collapsed="false">
      <c r="A4" s="68" t="s">
        <v>509</v>
      </c>
      <c r="B4" s="69"/>
      <c r="C4" s="69" t="n">
        <f aca="false">SUM(C2:C3)</f>
        <v>28178</v>
      </c>
      <c r="D4" s="119" t="n">
        <f aca="false">SUM(D2:D3)</f>
        <v>0.670505651397977</v>
      </c>
      <c r="E4" s="69" t="n">
        <f aca="false">10254+61</f>
        <v>10315</v>
      </c>
      <c r="F4" s="69" t="n">
        <v>17619</v>
      </c>
      <c r="G4" s="69" t="n">
        <v>244</v>
      </c>
      <c r="H4" s="69" t="n">
        <f aca="false">SUM(H2:H3)</f>
        <v>28178</v>
      </c>
      <c r="K4" s="69" t="s">
        <v>510</v>
      </c>
      <c r="L4" s="69" t="n">
        <v>27925</v>
      </c>
      <c r="M4" s="69" t="n">
        <v>25933</v>
      </c>
      <c r="N4" s="69" t="n">
        <v>28217</v>
      </c>
      <c r="O4" s="69" t="n">
        <v>43466</v>
      </c>
      <c r="P4" s="69" t="n">
        <v>44985</v>
      </c>
      <c r="Q4" s="69" t="n">
        <v>48789</v>
      </c>
      <c r="R4" s="69" t="n">
        <v>40105</v>
      </c>
    </row>
    <row r="5" customFormat="false" ht="12.8" hidden="false" customHeight="false" outlineLevel="0" collapsed="false">
      <c r="A5" s="68" t="s">
        <v>511</v>
      </c>
      <c r="B5" s="69"/>
      <c r="C5" s="69" t="n">
        <v>13021</v>
      </c>
      <c r="D5" s="119" t="n">
        <f aca="false">+C5/C7</f>
        <v>0.309839381320642</v>
      </c>
      <c r="E5" s="69"/>
      <c r="F5" s="69" t="n">
        <v>13021</v>
      </c>
      <c r="G5" s="69"/>
      <c r="H5" s="69" t="n">
        <v>13021</v>
      </c>
      <c r="K5" s="120" t="s">
        <v>512</v>
      </c>
      <c r="L5" s="120" t="n">
        <f aca="false">L3-L4</f>
        <v>2726</v>
      </c>
      <c r="M5" s="120" t="n">
        <f aca="false">M3-M4</f>
        <v>2694</v>
      </c>
      <c r="N5" s="120" t="n">
        <f aca="false">N3-N4</f>
        <v>1107</v>
      </c>
      <c r="O5" s="120" t="n">
        <f aca="false">O3-O4</f>
        <v>1523</v>
      </c>
      <c r="P5" s="120" t="n">
        <f aca="false">P3-P4</f>
        <v>1654</v>
      </c>
      <c r="Q5" s="120" t="n">
        <f aca="false">Q3-Q4</f>
        <v>3099</v>
      </c>
      <c r="R5" s="120" t="n">
        <f aca="false">R3-R4</f>
        <v>2156</v>
      </c>
    </row>
    <row r="6" customFormat="false" ht="12.8" hidden="false" customHeight="false" outlineLevel="0" collapsed="false">
      <c r="A6" s="68" t="s">
        <v>201</v>
      </c>
      <c r="B6" s="69"/>
      <c r="C6" s="69" t="n">
        <f aca="false">+13847-C5</f>
        <v>826</v>
      </c>
      <c r="D6" s="119" t="n">
        <f aca="false">+C6/C7</f>
        <v>0.0196549672813801</v>
      </c>
      <c r="E6" s="69"/>
      <c r="F6" s="69" t="n">
        <f aca="false">+473+597-244</f>
        <v>826</v>
      </c>
      <c r="G6" s="69"/>
      <c r="H6" s="69" t="n">
        <f aca="false">SUM(E6:F6)</f>
        <v>826</v>
      </c>
    </row>
    <row r="7" customFormat="false" ht="12.8" hidden="false" customHeight="false" outlineLevel="0" collapsed="false">
      <c r="A7" s="121" t="s">
        <v>13</v>
      </c>
      <c r="B7" s="120" t="n">
        <f aca="false">SUM(B2:B6)</f>
        <v>46023</v>
      </c>
      <c r="C7" s="120" t="n">
        <f aca="false">SUM(C4:C6)</f>
        <v>42025</v>
      </c>
      <c r="D7" s="122"/>
      <c r="E7" s="120" t="n">
        <f aca="false">SUM(E4:E6)</f>
        <v>10315</v>
      </c>
      <c r="F7" s="120" t="n">
        <f aca="false">SUM(F4:F6)</f>
        <v>31466</v>
      </c>
      <c r="G7" s="120" t="n">
        <v>244</v>
      </c>
      <c r="H7" s="120" t="n">
        <f aca="false">SUM(E7:G7)</f>
        <v>42025</v>
      </c>
    </row>
    <row r="8" customFormat="false" ht="12.8" hidden="false" customHeight="false" outlineLevel="0" collapsed="false">
      <c r="D8" s="27"/>
    </row>
    <row r="9" customFormat="false" ht="12.8" hidden="false" customHeight="false" outlineLevel="0" collapsed="false">
      <c r="D9" s="27"/>
    </row>
    <row r="10" customFormat="false" ht="12.8" hidden="false" customHeight="false" outlineLevel="0" collapsed="false">
      <c r="D10" s="27"/>
    </row>
    <row r="11" customFormat="false" ht="12.8" hidden="false" customHeight="false" outlineLevel="0" collapsed="false">
      <c r="A11" s="123" t="s">
        <v>513</v>
      </c>
      <c r="B11" s="123" t="s">
        <v>514</v>
      </c>
      <c r="C11" s="123" t="s">
        <v>515</v>
      </c>
      <c r="D11" s="27"/>
      <c r="G11" s="124" t="s">
        <v>516</v>
      </c>
      <c r="H11" s="124" t="n">
        <v>2019</v>
      </c>
      <c r="I11" s="124" t="n">
        <v>2020</v>
      </c>
      <c r="J11" s="125" t="s">
        <v>1</v>
      </c>
    </row>
    <row r="12" customFormat="false" ht="12.8" hidden="false" customHeight="false" outlineLevel="0" collapsed="false">
      <c r="A12" s="78" t="s">
        <v>517</v>
      </c>
      <c r="B12" s="126" t="s">
        <v>518</v>
      </c>
      <c r="C12" s="127" t="n">
        <f aca="false">+B12*1.2</f>
        <v>43665.6</v>
      </c>
      <c r="D12" s="27"/>
      <c r="G12" s="5" t="s">
        <v>519</v>
      </c>
      <c r="H12" s="69" t="n">
        <v>9337</v>
      </c>
      <c r="I12" s="69" t="n">
        <v>6116</v>
      </c>
      <c r="J12" s="128" t="n">
        <f aca="false">+I12/I$19</f>
        <v>0.14553242117787</v>
      </c>
    </row>
    <row r="13" customFormat="false" ht="12.8" hidden="false" customHeight="false" outlineLevel="0" collapsed="false">
      <c r="A13" s="78" t="n">
        <v>2019</v>
      </c>
      <c r="B13" s="127" t="n">
        <v>29495</v>
      </c>
      <c r="C13" s="127" t="n">
        <f aca="false">+B13*1.2</f>
        <v>35394</v>
      </c>
      <c r="D13" s="27"/>
      <c r="G13" s="5" t="s">
        <v>188</v>
      </c>
      <c r="H13" s="69" t="n">
        <v>4643</v>
      </c>
      <c r="I13" s="69" t="n">
        <v>4138</v>
      </c>
      <c r="J13" s="128" t="n">
        <f aca="false">+I13/I$19</f>
        <v>0.0984651992861392</v>
      </c>
    </row>
    <row r="14" customFormat="false" ht="12.8" hidden="false" customHeight="false" outlineLevel="0" collapsed="false">
      <c r="A14" s="78" t="n">
        <v>2020</v>
      </c>
      <c r="B14" s="127" t="n">
        <v>33513</v>
      </c>
      <c r="C14" s="127" t="n">
        <f aca="false">+B14*1.2</f>
        <v>40215.6</v>
      </c>
      <c r="D14" s="27"/>
      <c r="G14" s="5" t="s">
        <v>520</v>
      </c>
      <c r="H14" s="69" t="n">
        <v>1245</v>
      </c>
      <c r="I14" s="69" t="n">
        <v>597</v>
      </c>
      <c r="J14" s="128" t="n">
        <f aca="false">+I14/I$19</f>
        <v>0.0142058298631767</v>
      </c>
    </row>
    <row r="15" customFormat="false" ht="12.8" hidden="false" customHeight="false" outlineLevel="0" collapsed="false">
      <c r="A15" s="129" t="s">
        <v>376</v>
      </c>
      <c r="B15" s="85" t="n">
        <f aca="false">+B14-B13</f>
        <v>4018</v>
      </c>
      <c r="C15" s="85" t="n">
        <f aca="false">+C14-C13</f>
        <v>4821.6</v>
      </c>
      <c r="D15" s="27"/>
      <c r="G15" s="5" t="s">
        <v>521</v>
      </c>
      <c r="H15" s="69" t="n">
        <v>20321</v>
      </c>
      <c r="I15" s="69" t="n">
        <v>13021</v>
      </c>
      <c r="J15" s="128" t="n">
        <f aca="false">+I15/I$19</f>
        <v>0.309839381320642</v>
      </c>
    </row>
    <row r="16" customFormat="false" ht="12.8" hidden="false" customHeight="false" outlineLevel="0" collapsed="false">
      <c r="D16" s="27"/>
      <c r="G16" s="5" t="s">
        <v>522</v>
      </c>
      <c r="H16" s="69" t="n">
        <v>29833</v>
      </c>
      <c r="I16" s="69" t="n">
        <v>17619</v>
      </c>
      <c r="J16" s="128" t="n">
        <f aca="false">+I16/I$19</f>
        <v>0.419250446162998</v>
      </c>
    </row>
    <row r="17" customFormat="false" ht="12.8" hidden="false" customHeight="false" outlineLevel="0" collapsed="false">
      <c r="D17" s="27"/>
      <c r="G17" s="5" t="s">
        <v>523</v>
      </c>
      <c r="H17" s="69" t="n">
        <v>84</v>
      </c>
      <c r="I17" s="69" t="n">
        <v>61</v>
      </c>
      <c r="J17" s="128" t="n">
        <f aca="false">+I17/I$19</f>
        <v>0.00145151695419393</v>
      </c>
    </row>
    <row r="18" customFormat="false" ht="12.8" hidden="false" customHeight="false" outlineLevel="0" collapsed="false">
      <c r="A18" s="130" t="s">
        <v>524</v>
      </c>
      <c r="B18" s="130" t="n">
        <v>2019</v>
      </c>
      <c r="C18" s="130" t="n">
        <v>2020</v>
      </c>
      <c r="D18" s="27"/>
      <c r="G18" s="5" t="s">
        <v>525</v>
      </c>
      <c r="H18" s="69" t="n">
        <v>1001</v>
      </c>
      <c r="I18" s="69" t="n">
        <v>473</v>
      </c>
      <c r="J18" s="128" t="n">
        <f aca="false">+I18/I$19</f>
        <v>0.0112552052349792</v>
      </c>
    </row>
    <row r="19" customFormat="false" ht="12.8" hidden="false" customHeight="false" outlineLevel="0" collapsed="false">
      <c r="A19" s="131" t="s">
        <v>526</v>
      </c>
      <c r="B19" s="132" t="n">
        <v>294</v>
      </c>
      <c r="C19" s="132" t="n">
        <v>323</v>
      </c>
      <c r="D19" s="27"/>
      <c r="G19" s="133"/>
      <c r="H19" s="120" t="n">
        <f aca="false">SUM(H12:H18)</f>
        <v>66464</v>
      </c>
      <c r="I19" s="120" t="n">
        <f aca="false">SUM(I12:I18)</f>
        <v>42025</v>
      </c>
      <c r="J19" s="134" t="n">
        <f aca="false">+I19/I$19</f>
        <v>1</v>
      </c>
    </row>
    <row r="20" customFormat="false" ht="12.8" hidden="false" customHeight="false" outlineLevel="0" collapsed="false">
      <c r="A20" s="131" t="s">
        <v>527</v>
      </c>
      <c r="B20" s="132" t="n">
        <v>120</v>
      </c>
      <c r="C20" s="132" t="n">
        <v>112</v>
      </c>
      <c r="D20" s="27"/>
    </row>
    <row r="21" customFormat="false" ht="12.8" hidden="false" customHeight="false" outlineLevel="0" collapsed="false">
      <c r="A21" s="131" t="s">
        <v>528</v>
      </c>
      <c r="B21" s="132" t="n">
        <v>169</v>
      </c>
      <c r="C21" s="132" t="n">
        <v>100</v>
      </c>
      <c r="D21" s="27"/>
    </row>
    <row r="22" customFormat="false" ht="12.8" hidden="false" customHeight="false" outlineLevel="0" collapsed="false">
      <c r="A22" s="135" t="s">
        <v>529</v>
      </c>
      <c r="B22" s="136" t="n">
        <v>218</v>
      </c>
      <c r="C22" s="136" t="n">
        <v>291</v>
      </c>
      <c r="D22" s="27"/>
    </row>
    <row r="27" customFormat="false" ht="12.8" hidden="false" customHeight="false" outlineLevel="0" collapsed="false">
      <c r="A27" s="123" t="s">
        <v>530</v>
      </c>
      <c r="B27" s="123" t="s">
        <v>531</v>
      </c>
      <c r="C27" s="123" t="n">
        <v>2019</v>
      </c>
      <c r="D27" s="123" t="n">
        <v>2020</v>
      </c>
      <c r="E27" s="137" t="s">
        <v>2</v>
      </c>
      <c r="F27" s="137" t="s">
        <v>532</v>
      </c>
      <c r="G27" s="137" t="s">
        <v>19</v>
      </c>
    </row>
    <row r="28" customFormat="false" ht="12.8" hidden="false" customHeight="false" outlineLevel="0" collapsed="false">
      <c r="A28" s="78" t="n">
        <v>11</v>
      </c>
      <c r="B28" s="81" t="s">
        <v>533</v>
      </c>
      <c r="C28" s="81" t="n">
        <v>13293</v>
      </c>
      <c r="D28" s="81" t="n">
        <v>18549</v>
      </c>
      <c r="E28" s="138" t="n">
        <f aca="false">+D28/C28-1</f>
        <v>0.395396073121192</v>
      </c>
      <c r="F28" s="139" t="n">
        <f aca="false">+C28/C$41</f>
        <v>0.224958115449053</v>
      </c>
      <c r="G28" s="139" t="n">
        <f aca="false">+D28/D$41</f>
        <v>0.402862541537259</v>
      </c>
    </row>
    <row r="29" customFormat="false" ht="12.8" hidden="false" customHeight="false" outlineLevel="0" collapsed="false">
      <c r="A29" s="78" t="n">
        <v>24</v>
      </c>
      <c r="B29" s="81" t="s">
        <v>534</v>
      </c>
      <c r="C29" s="81" t="n">
        <v>2521</v>
      </c>
      <c r="D29" s="81" t="n">
        <v>1243</v>
      </c>
      <c r="E29" s="138" t="n">
        <f aca="false">+D29/C29-1</f>
        <v>-0.506941689805633</v>
      </c>
      <c r="F29" s="139" t="n">
        <f aca="false">+C29/C$41</f>
        <v>0.0426630112876749</v>
      </c>
      <c r="G29" s="139" t="n">
        <f aca="false">+D29/D$41</f>
        <v>0.0269965032686836</v>
      </c>
    </row>
    <row r="30" customFormat="false" ht="12.8" hidden="false" customHeight="false" outlineLevel="0" collapsed="false">
      <c r="A30" s="78" t="n">
        <v>27</v>
      </c>
      <c r="B30" s="81" t="s">
        <v>535</v>
      </c>
      <c r="C30" s="81" t="n">
        <v>4537</v>
      </c>
      <c r="D30" s="81" t="n">
        <v>1101</v>
      </c>
      <c r="E30" s="138" t="n">
        <f aca="false">+D30/C30-1</f>
        <v>-0.757328631254133</v>
      </c>
      <c r="F30" s="139" t="n">
        <f aca="false">+C30/C$41</f>
        <v>0.0767798818771048</v>
      </c>
      <c r="G30" s="139" t="n">
        <f aca="false">+D30/D$41</f>
        <v>0.0239124296852942</v>
      </c>
    </row>
    <row r="31" customFormat="false" ht="12.8" hidden="false" customHeight="false" outlineLevel="0" collapsed="false">
      <c r="A31" s="78" t="n">
        <v>28</v>
      </c>
      <c r="B31" s="81" t="s">
        <v>536</v>
      </c>
      <c r="C31" s="81" t="n">
        <v>2784</v>
      </c>
      <c r="D31" s="81" t="n">
        <v>1463</v>
      </c>
      <c r="E31" s="138" t="n">
        <f aca="false">+D31/C31-1</f>
        <v>-0.474497126436782</v>
      </c>
      <c r="F31" s="139" t="n">
        <f aca="false">+C31/C$41</f>
        <v>0.0471137736711174</v>
      </c>
      <c r="G31" s="139" t="n">
        <f aca="false">+D31/D$41</f>
        <v>0.0317746454401321</v>
      </c>
    </row>
    <row r="32" customFormat="false" ht="12.8" hidden="false" customHeight="false" outlineLevel="0" collapsed="false">
      <c r="A32" s="78" t="n">
        <v>32</v>
      </c>
      <c r="B32" s="81" t="s">
        <v>537</v>
      </c>
      <c r="C32" s="81" t="n">
        <v>1628</v>
      </c>
      <c r="D32" s="81" t="n">
        <v>1884</v>
      </c>
      <c r="E32" s="138" t="n">
        <f aca="false">+D32/C32-1</f>
        <v>0.157248157248157</v>
      </c>
      <c r="F32" s="139" t="n">
        <f aca="false">+C32/C$41</f>
        <v>0.0275507268450356</v>
      </c>
      <c r="G32" s="139" t="n">
        <f aca="false">+D32/D$41</f>
        <v>0.0409182720500402</v>
      </c>
    </row>
    <row r="33" customFormat="false" ht="12.8" hidden="false" customHeight="false" outlineLevel="0" collapsed="false">
      <c r="A33" s="78" t="n">
        <v>44</v>
      </c>
      <c r="B33" s="81" t="s">
        <v>538</v>
      </c>
      <c r="C33" s="81" t="n">
        <v>4236</v>
      </c>
      <c r="D33" s="81" t="n">
        <v>3761</v>
      </c>
      <c r="E33" s="138" t="n">
        <f aca="false">+D33/C33-1</f>
        <v>-0.112134088762984</v>
      </c>
      <c r="F33" s="139" t="n">
        <f aca="false">+C33/C$41</f>
        <v>0.071686043559933</v>
      </c>
      <c r="G33" s="139" t="n">
        <f aca="false">+D33/D$41</f>
        <v>0.0816845123037161</v>
      </c>
    </row>
    <row r="34" customFormat="false" ht="12.8" hidden="false" customHeight="false" outlineLevel="0" collapsed="false">
      <c r="A34" s="78" t="n">
        <v>52</v>
      </c>
      <c r="B34" s="81" t="s">
        <v>539</v>
      </c>
      <c r="C34" s="81" t="n">
        <v>2073</v>
      </c>
      <c r="D34" s="81" t="n">
        <v>1959</v>
      </c>
      <c r="E34" s="138" t="n">
        <f aca="false">+D34/C34-1</f>
        <v>-0.0549927641099855</v>
      </c>
      <c r="F34" s="139" t="n">
        <f aca="false">+C34/C$41</f>
        <v>0.0350814844900239</v>
      </c>
      <c r="G34" s="139" t="n">
        <f aca="false">+D34/D$41</f>
        <v>0.0425471841539431</v>
      </c>
    </row>
    <row r="35" customFormat="false" ht="12.8" hidden="false" customHeight="false" outlineLevel="0" collapsed="false">
      <c r="A35" s="78" t="n">
        <v>53</v>
      </c>
      <c r="B35" s="81" t="s">
        <v>540</v>
      </c>
      <c r="C35" s="81" t="n">
        <v>2033</v>
      </c>
      <c r="D35" s="81" t="n">
        <v>1183</v>
      </c>
      <c r="E35" s="138" t="n">
        <f aca="false">+D35/C35-1</f>
        <v>-0.418101328086572</v>
      </c>
      <c r="F35" s="139" t="n">
        <f aca="false">+C35/C$41</f>
        <v>0.0344045624545193</v>
      </c>
      <c r="G35" s="139" t="n">
        <f aca="false">+D35/D$41</f>
        <v>0.0256933735855613</v>
      </c>
    </row>
    <row r="36" customFormat="false" ht="12.8" hidden="false" customHeight="false" outlineLevel="0" collapsed="false">
      <c r="A36" s="78" t="n">
        <v>75</v>
      </c>
      <c r="B36" s="81" t="s">
        <v>541</v>
      </c>
      <c r="C36" s="81" t="n">
        <v>3057</v>
      </c>
      <c r="D36" s="81" t="n">
        <v>2158</v>
      </c>
      <c r="E36" s="138" t="n">
        <f aca="false">+D36/C36-1</f>
        <v>-0.29407916257769</v>
      </c>
      <c r="F36" s="139" t="n">
        <f aca="false">+C36/C$41</f>
        <v>0.0517337665634361</v>
      </c>
      <c r="G36" s="139" t="n">
        <f aca="false">+D36/D$41</f>
        <v>0.0468692309362987</v>
      </c>
    </row>
    <row r="37" customFormat="false" ht="12.8" hidden="false" customHeight="false" outlineLevel="0" collapsed="false">
      <c r="A37" s="78" t="n">
        <v>76</v>
      </c>
      <c r="B37" s="81" t="s">
        <v>542</v>
      </c>
      <c r="C37" s="81" t="n">
        <v>7138</v>
      </c>
      <c r="D37" s="81" t="n">
        <v>2492</v>
      </c>
      <c r="E37" s="138" t="n">
        <f aca="false">+D37/C37-1</f>
        <v>-0.650882600168114</v>
      </c>
      <c r="F37" s="139" t="n">
        <f aca="false">+C37/C$41</f>
        <v>0.120796737235789</v>
      </c>
      <c r="G37" s="139" t="n">
        <f aca="false">+D37/D$41</f>
        <v>0.0541233195056795</v>
      </c>
    </row>
    <row r="38" customFormat="false" ht="12.8" hidden="false" customHeight="false" outlineLevel="0" collapsed="false">
      <c r="A38" s="78" t="n">
        <v>84</v>
      </c>
      <c r="B38" s="81" t="s">
        <v>543</v>
      </c>
      <c r="C38" s="81" t="n">
        <v>8149</v>
      </c>
      <c r="D38" s="81" t="n">
        <v>4200</v>
      </c>
      <c r="E38" s="138" t="n">
        <f aca="false">+D38/C38-1</f>
        <v>-0.484599337342005</v>
      </c>
      <c r="F38" s="139" t="n">
        <f aca="false">+C38/C$41</f>
        <v>0.137905941683167</v>
      </c>
      <c r="G38" s="139" t="n">
        <f aca="false">+D38/D$41</f>
        <v>0.0912190778185609</v>
      </c>
    </row>
    <row r="39" customFormat="false" ht="12.8" hidden="false" customHeight="false" outlineLevel="0" collapsed="false">
      <c r="A39" s="78" t="n">
        <v>93</v>
      </c>
      <c r="B39" s="81" t="s">
        <v>544</v>
      </c>
      <c r="C39" s="81" t="n">
        <v>3651</v>
      </c>
      <c r="D39" s="81" t="n">
        <v>3033</v>
      </c>
      <c r="E39" s="138" t="n">
        <f aca="false">+D39/C39-1</f>
        <v>-0.169268693508628</v>
      </c>
      <c r="F39" s="139" t="n">
        <f aca="false">+C39/C$41</f>
        <v>0.0617860587906788</v>
      </c>
      <c r="G39" s="139" t="n">
        <f aca="false">+D39/D$41</f>
        <v>0.0658732054818322</v>
      </c>
    </row>
    <row r="40" customFormat="false" ht="12.8" hidden="false" customHeight="false" outlineLevel="0" collapsed="false">
      <c r="A40" s="78" t="n">
        <v>97</v>
      </c>
      <c r="B40" s="81" t="s">
        <v>545</v>
      </c>
      <c r="C40" s="81" t="n">
        <v>3991</v>
      </c>
      <c r="D40" s="81" t="n">
        <v>3017</v>
      </c>
      <c r="E40" s="138" t="n">
        <f aca="false">+D40/C40-1</f>
        <v>-0.244049110498622</v>
      </c>
      <c r="F40" s="139" t="n">
        <f aca="false">+C40/C$41</f>
        <v>0.0675398960924676</v>
      </c>
      <c r="G40" s="139" t="n">
        <f aca="false">+D40/D$41</f>
        <v>0.0655257042329996</v>
      </c>
    </row>
    <row r="41" customFormat="false" ht="12.8" hidden="false" customHeight="false" outlineLevel="0" collapsed="false">
      <c r="A41" s="129"/>
      <c r="B41" s="140"/>
      <c r="C41" s="140" t="n">
        <v>59091</v>
      </c>
      <c r="D41" s="140" t="n">
        <v>46043</v>
      </c>
      <c r="E41" s="141" t="n">
        <f aca="false">+D41/C41-1</f>
        <v>-0.220811967981588</v>
      </c>
      <c r="F41" s="142" t="n">
        <f aca="false">+C41/C$41</f>
        <v>1</v>
      </c>
      <c r="G41" s="142" t="n">
        <f aca="false">+D41/D$41</f>
        <v>1</v>
      </c>
    </row>
  </sheetData>
  <autoFilter ref="A27:G41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LibreOffice/6.4.6.2$MacOSX_X86_64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2021-01-21T16:25:21Z</dcterms:created>
  <dc:creator/>
  <dc:description/>
  <dc:language>fr-FR</dc:language>
  <cp:lastModifiedBy/>
  <dcterms:modified xsi:type="dcterms:W3CDTF">2021-02-02T10:40:27Z</dcterms:modified>
  <cp:revision>4</cp:revision>
  <dc:subject/>
  <dc:title/>
</cp:coreProperties>
</file>