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3.xml.rels" ContentType="application/vnd.openxmlformats-package.relationships+xml"/>
  <Override PartName="/xl/worksheets/_rels/sheet4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1.xml.rels" ContentType="application/vnd.openxmlformats-package.relationships+xml"/>
  <Override PartName="/xl/worksheets/_rels/sheet5.xml.rels" ContentType="application/vnd.openxmlformats-package.relationships+xml"/>
  <Override PartName="/xl/worksheets/_rels/sheet10.xml.rels" ContentType="application/vnd.openxmlformats-package.relationships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J" sheetId="1" state="visible" r:id="rId3"/>
    <sheet name="DONNEES GENERALES 2022" sheetId="2" state="visible" r:id="rId4"/>
    <sheet name="RECOURS 2019 2023 PAR NAT" sheetId="3" state="visible" r:id="rId5"/>
    <sheet name="RECOURS PAR REGION 16-22" sheetId="4" state="visible" r:id="rId6"/>
    <sheet name="DECISIONS 2022 " sheetId="5" state="hidden" r:id="rId7"/>
    <sheet name="DECISIONS 2019 2023" sheetId="6" state="visible" r:id="rId8"/>
    <sheet name="DECISIONS 2019" sheetId="7" state="hidden" r:id="rId9"/>
    <sheet name="DECISIONS 2020" sheetId="8" state="hidden" r:id="rId10"/>
    <sheet name="table 2019-2020" sheetId="9" state="hidden" r:id="rId11"/>
    <sheet name="recours 2019" sheetId="10" state="hidden" r:id="rId12"/>
    <sheet name="RECOURS PENDANTS ESTIMATION" sheetId="11" state="hidden" r:id="rId13"/>
    <sheet name="RECOURS PAR AGE" sheetId="12" state="visible" r:id="rId14"/>
    <sheet name="DECISIONS 2023" sheetId="13" state="visible" r:id="rId15"/>
    <sheet name="Feuille14" sheetId="14" state="visible" r:id="rId16"/>
  </sheets>
  <definedNames>
    <definedName function="false" hidden="true" localSheetId="6" name="_xlnm._FilterDatabase" vbProcedure="false">'DECISIONS 2019'!$A$1:$I$126</definedName>
    <definedName function="false" hidden="true" localSheetId="7" name="_xlnm._FilterDatabase" vbProcedure="false">'DECISIONS 2020'!$A$1:$O$380</definedName>
    <definedName function="false" hidden="true" localSheetId="4" name="_xlnm._FilterDatabase" vbProcedure="false">'DECISIONS 2022 '!$B$1:$J$132</definedName>
    <definedName function="false" hidden="true" localSheetId="12" name="_xlnm._FilterDatabase" vbProcedure="false">'DECISIONS 2023'!$A$1:$K$133</definedName>
    <definedName function="false" hidden="true" localSheetId="9" name="_xlnm._FilterDatabase" vbProcedure="false">'recours 2019'!$A$1:$D$127</definedName>
    <definedName function="false" hidden="true" localSheetId="2" name="_xlnm._FilterDatabase" vbProcedure="false">'RECOURS 2019 2023 PAR NAT'!$A$1:$L$133</definedName>
    <definedName function="false" hidden="true" localSheetId="3" name="_xlnm._FilterDatabase" vbProcedure="false">'RECOURS PAR REGION 16-22'!$A$1:$N$20</definedName>
    <definedName function="false" hidden="true" localSheetId="10" name="_xlnm._FilterDatabase" vbProcedure="false">'RECOURS PENDANTS ESTIMATION'!$A$1:$N$143</definedName>
  </definedNames>
  <calcPr iterateCount="100" refMode="A1" iterate="false" iterateDelta="0.001"/>
  <pivotCaches>
    <pivotCache cacheId="1" r:id="rId18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<sst xmlns="http://schemas.openxmlformats.org/spreadsheetml/2006/main" count="3582" uniqueCount="884">
  <si>
    <t xml:space="preserve">années</t>
  </si>
  <si>
    <t xml:space="preserve">Taux des recours avec avocat en %</t>
  </si>
  <si>
    <t xml:space="preserve">Demandes d’AJ </t>
  </si>
  <si>
    <t xml:space="preserve">Décisions rendues par le BAJ </t>
  </si>
  <si>
    <t xml:space="preserve">accords</t>
  </si>
  <si>
    <t xml:space="preserve">rejets</t>
  </si>
  <si>
    <t xml:space="preserve">ANNEE</t>
  </si>
  <si>
    <t xml:space="preserve">RECOURS 5 MOIS</t>
  </si>
  <si>
    <t xml:space="preserve">RECOURS 5 SEMAINES</t>
  </si>
  <si>
    <t xml:space="preserve">total</t>
  </si>
  <si>
    <t xml:space="preserve">PART JU</t>
  </si>
  <si>
    <t xml:space="preserve">AUDIENCE COLLEGIALE</t>
  </si>
  <si>
    <t xml:space="preserve">PART 5 SEMAINES</t>
  </si>
  <si>
    <t xml:space="preserve">audiences collégiales </t>
  </si>
  <si>
    <t xml:space="preserve">AUDIENCE JUGE UNIQUE</t>
  </si>
  <si>
    <t xml:space="preserve">part audience JU</t>
  </si>
  <si>
    <t xml:space="preserve">ORDONNANCE</t>
  </si>
  <si>
    <t xml:space="preserve">PART ORDONNANCE</t>
  </si>
  <si>
    <t xml:space="preserve">AUTRES</t>
  </si>
  <si>
    <t xml:space="preserve">TOTAL</t>
  </si>
  <si>
    <t xml:space="preserve">RECOURS EN INSTANCE</t>
  </si>
  <si>
    <t xml:space="preserve">EST AVEC MINEURS</t>
  </si>
  <si>
    <t xml:space="preserve">2018</t>
  </si>
  <si>
    <t xml:space="preserve">36388</t>
  </si>
  <si>
    <t xml:space="preserve">2021</t>
  </si>
  <si>
    <t xml:space="preserve">2022</t>
  </si>
  <si>
    <t xml:space="preserve">2023</t>
  </si>
  <si>
    <t xml:space="preserve">2022/2021</t>
  </si>
  <si>
    <t xml:space="preserve">délai</t>
  </si>
  <si>
    <t xml:space="preserve">délai moyen constaté pour décisions prises en collégiale</t>
  </si>
  <si>
    <t xml:space="preserve">délai moyen constaté pour décisions prises après audience Juge unique</t>
  </si>
  <si>
    <t xml:space="preserve">délai moyen constaté pour ordonnances</t>
  </si>
  <si>
    <t xml:space="preserve">délai moyen constaté toutes procédures confondues</t>
  </si>
  <si>
    <t xml:space="preserve">TYPE</t>
  </si>
  <si>
    <t xml:space="preserve">AUDIENCES 2022</t>
  </si>
  <si>
    <t xml:space="preserve">NOMBRE 2022</t>
  </si>
  <si>
    <t xml:space="preserve">AUDIENCES 2023</t>
  </si>
  <si>
    <t xml:space="preserve">NOMBRE 2023</t>
  </si>
  <si>
    <t xml:space="preserve">PART</t>
  </si>
  <si>
    <t xml:space="preserve">PART </t>
  </si>
  <si>
    <t xml:space="preserve">VIDEO LYON</t>
  </si>
  <si>
    <t xml:space="preserve">VIDEO NANCY</t>
  </si>
  <si>
    <t xml:space="preserve">VIDEO OUTREMER</t>
  </si>
  <si>
    <t xml:space="preserve">MISSIONS FORAINES MAYOTTE</t>
  </si>
  <si>
    <t xml:space="preserve">AUDIENCE MONTREUIL </t>
  </si>
  <si>
    <t xml:space="preserve">TOTAL </t>
  </si>
  <si>
    <t xml:space="preserve">lat</t>
  </si>
  <si>
    <t xml:space="preserve">long</t>
  </si>
  <si>
    <t xml:space="preserve">NP</t>
  </si>
  <si>
    <t xml:space="preserve">NAT</t>
  </si>
  <si>
    <t xml:space="preserve">EVOLUTION/2022</t>
  </si>
  <si>
    <t xml:space="preserve">21/19</t>
  </si>
  <si>
    <t xml:space="preserve">23.5031022</t>
  </si>
  <si>
    <t xml:space="preserve">90.0038652</t>
  </si>
  <si>
    <t xml:space="preserve">BD</t>
  </si>
  <si>
    <t xml:space="preserve">Bangladesh</t>
  </si>
  <si>
    <t xml:space="preserve">38.9597594</t>
  </si>
  <si>
    <t xml:space="preserve">34.9249653</t>
  </si>
  <si>
    <t xml:space="preserve">TR</t>
  </si>
  <si>
    <t xml:space="preserve">Turquie</t>
  </si>
  <si>
    <t xml:space="preserve">33.7680065</t>
  </si>
  <si>
    <t xml:space="preserve">66.2385139</t>
  </si>
  <si>
    <t xml:space="preserve">AF</t>
  </si>
  <si>
    <t xml:space="preserve">Afghanistan</t>
  </si>
  <si>
    <t xml:space="preserve">-2.8649066573216584</t>
  </si>
  <si>
    <t xml:space="preserve">24.261985008365055</t>
  </si>
  <si>
    <t xml:space="preserve">CD</t>
  </si>
  <si>
    <t xml:space="preserve">Rd Congo</t>
  </si>
  <si>
    <t xml:space="preserve">41.6809707</t>
  </si>
  <si>
    <t xml:space="preserve">44.0287382</t>
  </si>
  <si>
    <t xml:space="preserve">GE</t>
  </si>
  <si>
    <t xml:space="preserve">Géorgie</t>
  </si>
  <si>
    <t xml:space="preserve">7.9897371</t>
  </si>
  <si>
    <t xml:space="preserve">-5.5679458</t>
  </si>
  <si>
    <t xml:space="preserve">CI</t>
  </si>
  <si>
    <t xml:space="preserve">Côte d'Ivoire</t>
  </si>
  <si>
    <t xml:space="preserve">10.7226226</t>
  </si>
  <si>
    <t xml:space="preserve">-10.7083587</t>
  </si>
  <si>
    <t xml:space="preserve">GN</t>
  </si>
  <si>
    <t xml:space="preserve">Guinée</t>
  </si>
  <si>
    <t xml:space="preserve">9.6000359</t>
  </si>
  <si>
    <t xml:space="preserve">7.9999721</t>
  </si>
  <si>
    <t xml:space="preserve">NG</t>
  </si>
  <si>
    <t xml:space="preserve">Nigéria</t>
  </si>
  <si>
    <t xml:space="preserve">41.000028</t>
  </si>
  <si>
    <t xml:space="preserve">19.9999619</t>
  </si>
  <si>
    <t xml:space="preserve">AL</t>
  </si>
  <si>
    <t xml:space="preserve">Albanie</t>
  </si>
  <si>
    <t xml:space="preserve">40.7696272</t>
  </si>
  <si>
    <t xml:space="preserve">44.6736646</t>
  </si>
  <si>
    <t xml:space="preserve">AM</t>
  </si>
  <si>
    <t xml:space="preserve">Arménie</t>
  </si>
  <si>
    <t xml:space="preserve">30.3308401</t>
  </si>
  <si>
    <t xml:space="preserve">71.247499</t>
  </si>
  <si>
    <t xml:space="preserve">PK</t>
  </si>
  <si>
    <t xml:space="preserve">Pakistan</t>
  </si>
  <si>
    <t xml:space="preserve">7.5554942</t>
  </si>
  <si>
    <t xml:space="preserve">80.7137847</t>
  </si>
  <si>
    <t xml:space="preserve">LK</t>
  </si>
  <si>
    <t xml:space="preserve">Sri Lanka</t>
  </si>
  <si>
    <t xml:space="preserve">64.6863136</t>
  </si>
  <si>
    <t xml:space="preserve">97.7453061</t>
  </si>
  <si>
    <t xml:space="preserve">RU</t>
  </si>
  <si>
    <t xml:space="preserve">Russie</t>
  </si>
  <si>
    <t xml:space="preserve">20.2540382</t>
  </si>
  <si>
    <t xml:space="preserve">-9.2399263</t>
  </si>
  <si>
    <t xml:space="preserve">MR</t>
  </si>
  <si>
    <t xml:space="preserve">Mauritanie</t>
  </si>
  <si>
    <t xml:space="preserve">8.3676771</t>
  </si>
  <si>
    <t xml:space="preserve">49.083416</t>
  </si>
  <si>
    <t xml:space="preserve">SO</t>
  </si>
  <si>
    <t xml:space="preserve">Somalie</t>
  </si>
  <si>
    <t xml:space="preserve">-0.7264327</t>
  </si>
  <si>
    <t xml:space="preserve">15.6419155</t>
  </si>
  <si>
    <t xml:space="preserve">CG</t>
  </si>
  <si>
    <t xml:space="preserve">Congo</t>
  </si>
  <si>
    <t xml:space="preserve">19.1399952</t>
  </si>
  <si>
    <t xml:space="preserve">-72.3570972</t>
  </si>
  <si>
    <t xml:space="preserve">HT</t>
  </si>
  <si>
    <t xml:space="preserve">Haïti</t>
  </si>
  <si>
    <t xml:space="preserve">4.099917</t>
  </si>
  <si>
    <t xml:space="preserve">-72.9088133</t>
  </si>
  <si>
    <t xml:space="preserve">CO</t>
  </si>
  <si>
    <t xml:space="preserve">Colombie</t>
  </si>
  <si>
    <t xml:space="preserve">14.5844444</t>
  </si>
  <si>
    <t xml:space="preserve">29.4917691</t>
  </si>
  <si>
    <t xml:space="preserve">SD</t>
  </si>
  <si>
    <t xml:space="preserve">Soudan</t>
  </si>
  <si>
    <t xml:space="preserve">-12.2045176</t>
  </si>
  <si>
    <t xml:space="preserve">44.2832964</t>
  </si>
  <si>
    <t xml:space="preserve">KM</t>
  </si>
  <si>
    <t xml:space="preserve">Comores</t>
  </si>
  <si>
    <t xml:space="preserve">16.3700359</t>
  </si>
  <si>
    <t xml:space="preserve">-2.2900239</t>
  </si>
  <si>
    <t xml:space="preserve">ML</t>
  </si>
  <si>
    <t xml:space="preserve">Mali</t>
  </si>
  <si>
    <t xml:space="preserve">15.6134137</t>
  </si>
  <si>
    <t xml:space="preserve">19.0156172</t>
  </si>
  <si>
    <t xml:space="preserve">TD</t>
  </si>
  <si>
    <t xml:space="preserve">Tchad</t>
  </si>
  <si>
    <t xml:space="preserve">42.670348836037846 </t>
  </si>
  <si>
    <t xml:space="preserve">21.137243719090794</t>
  </si>
  <si>
    <t xml:space="preserve">XK</t>
  </si>
  <si>
    <t xml:space="preserve">Kosovo</t>
  </si>
  <si>
    <t xml:space="preserve">4.6125522</t>
  </si>
  <si>
    <t xml:space="preserve">13.1535811</t>
  </si>
  <si>
    <t xml:space="preserve">CM</t>
  </si>
  <si>
    <t xml:space="preserve">Cameroun</t>
  </si>
  <si>
    <t xml:space="preserve">14.4750607</t>
  </si>
  <si>
    <t xml:space="preserve">-14.4529612</t>
  </si>
  <si>
    <t xml:space="preserve">SN</t>
  </si>
  <si>
    <t xml:space="preserve">Sénégal</t>
  </si>
  <si>
    <t xml:space="preserve">26.2540493</t>
  </si>
  <si>
    <t xml:space="preserve">29.2675469</t>
  </si>
  <si>
    <t xml:space="preserve">EG</t>
  </si>
  <si>
    <t xml:space="preserve">Egypte</t>
  </si>
  <si>
    <t xml:space="preserve">31.1728205</t>
  </si>
  <si>
    <t xml:space="preserve">-7.3362482</t>
  </si>
  <si>
    <t xml:space="preserve">MA</t>
  </si>
  <si>
    <t xml:space="preserve">Maroc</t>
  </si>
  <si>
    <t xml:space="preserve">-11.8775768</t>
  </si>
  <si>
    <t xml:space="preserve">17.5691241</t>
  </si>
  <si>
    <t xml:space="preserve">AO</t>
  </si>
  <si>
    <t xml:space="preserve">Angola</t>
  </si>
  <si>
    <t xml:space="preserve">34.98476219837329</t>
  </si>
  <si>
    <t xml:space="preserve">38.36686492309857</t>
  </si>
  <si>
    <t xml:space="preserve">SY</t>
  </si>
  <si>
    <t xml:space="preserve">Syrie</t>
  </si>
  <si>
    <t xml:space="preserve">28.0000272</t>
  </si>
  <si>
    <t xml:space="preserve">2.9999825</t>
  </si>
  <si>
    <t xml:space="preserve">DZ</t>
  </si>
  <si>
    <t xml:space="preserve">Algérie</t>
  </si>
  <si>
    <t xml:space="preserve">8.0018709</t>
  </si>
  <si>
    <t xml:space="preserve">-66.1109318</t>
  </si>
  <si>
    <t xml:space="preserve">VE</t>
  </si>
  <si>
    <t xml:space="preserve">Venezuela</t>
  </si>
  <si>
    <t xml:space="preserve">10.2116702</t>
  </si>
  <si>
    <t xml:space="preserve">38.6521203</t>
  </si>
  <si>
    <t xml:space="preserve">ET</t>
  </si>
  <si>
    <t xml:space="preserve">Ethiopie</t>
  </si>
  <si>
    <t xml:space="preserve">40.3936294</t>
  </si>
  <si>
    <t xml:space="preserve">47.7872508</t>
  </si>
  <si>
    <t xml:space="preserve">AZ</t>
  </si>
  <si>
    <t xml:space="preserve">Azerbaïdjan</t>
  </si>
  <si>
    <t xml:space="preserve">15.9500319</t>
  </si>
  <si>
    <t xml:space="preserve">37.9999668</t>
  </si>
  <si>
    <t xml:space="preserve">ER</t>
  </si>
  <si>
    <t xml:space="preserve">Erythrée</t>
  </si>
  <si>
    <t xml:space="preserve">8.6400349</t>
  </si>
  <si>
    <t xml:space="preserve">-11.8400269</t>
  </si>
  <si>
    <t xml:space="preserve">SL</t>
  </si>
  <si>
    <t xml:space="preserve">Sierra Leone</t>
  </si>
  <si>
    <t xml:space="preserve">-18.9249604</t>
  </si>
  <si>
    <t xml:space="preserve">46.4416422</t>
  </si>
  <si>
    <t xml:space="preserve">MG</t>
  </si>
  <si>
    <t xml:space="preserve">Madagascar</t>
  </si>
  <si>
    <t xml:space="preserve">-1.9646631</t>
  </si>
  <si>
    <t xml:space="preserve">30.0644358</t>
  </si>
  <si>
    <t xml:space="preserve">RW</t>
  </si>
  <si>
    <t xml:space="preserve">Rwanda</t>
  </si>
  <si>
    <t xml:space="preserve">11.8145966</t>
  </si>
  <si>
    <t xml:space="preserve">42.8453061</t>
  </si>
  <si>
    <t xml:space="preserve">DJ</t>
  </si>
  <si>
    <t xml:space="preserve">Djibouti</t>
  </si>
  <si>
    <t xml:space="preserve">22.3511148</t>
  </si>
  <si>
    <t xml:space="preserve">78.6677428</t>
  </si>
  <si>
    <t xml:space="preserve">IN</t>
  </si>
  <si>
    <t xml:space="preserve">Inde</t>
  </si>
  <si>
    <t xml:space="preserve">-3.3180780581342475 </t>
  </si>
  <si>
    <t xml:space="preserve">29.878429986232906</t>
  </si>
  <si>
    <t xml:space="preserve">BI</t>
  </si>
  <si>
    <t xml:space="preserve">Burundi</t>
  </si>
  <si>
    <t xml:space="preserve">44.07842770770453</t>
  </si>
  <si>
    <t xml:space="preserve">20.728391810887217</t>
  </si>
  <si>
    <t xml:space="preserve">RS</t>
  </si>
  <si>
    <t xml:space="preserve">Serbie</t>
  </si>
  <si>
    <t xml:space="preserve">49.4871968</t>
  </si>
  <si>
    <t xml:space="preserve">31.2718321</t>
  </si>
  <si>
    <t xml:space="preserve">UA</t>
  </si>
  <si>
    <t xml:space="preserve">Ukraine</t>
  </si>
  <si>
    <t xml:space="preserve">-6.8699697</t>
  </si>
  <si>
    <t xml:space="preserve">-75.0458515</t>
  </si>
  <si>
    <t xml:space="preserve">PE</t>
  </si>
  <si>
    <t xml:space="preserve">Pérou</t>
  </si>
  <si>
    <t xml:space="preserve">33.8439408</t>
  </si>
  <si>
    <t xml:space="preserve">9.400138</t>
  </si>
  <si>
    <t xml:space="preserve">TN</t>
  </si>
  <si>
    <t xml:space="preserve">Tunisie</t>
  </si>
  <si>
    <t xml:space="preserve">9.5293472</t>
  </si>
  <si>
    <t xml:space="preserve">2.2584408</t>
  </si>
  <si>
    <t xml:space="preserve">BJ</t>
  </si>
  <si>
    <t xml:space="preserve">Bénin</t>
  </si>
  <si>
    <t xml:space="preserve">12.0753083</t>
  </si>
  <si>
    <t xml:space="preserve">-1.6880314</t>
  </si>
  <si>
    <t xml:space="preserve">BF</t>
  </si>
  <si>
    <t xml:space="preserve">Burkina</t>
  </si>
  <si>
    <t xml:space="preserve">6.6372753542586365</t>
  </si>
  <si>
    <t xml:space="preserve">20.220070646705377</t>
  </si>
  <si>
    <t xml:space="preserve">CF</t>
  </si>
  <si>
    <t xml:space="preserve">Centrafrique</t>
  </si>
  <si>
    <t xml:space="preserve">23.0131338</t>
  </si>
  <si>
    <t xml:space="preserve">-80.8328748</t>
  </si>
  <si>
    <t xml:space="preserve">CU</t>
  </si>
  <si>
    <t xml:space="preserve">Cuba</t>
  </si>
  <si>
    <t xml:space="preserve">33.0955793</t>
  </si>
  <si>
    <t xml:space="preserve">44.1749775</t>
  </si>
  <si>
    <t xml:space="preserve">IQ</t>
  </si>
  <si>
    <t xml:space="preserve">Irak</t>
  </si>
  <si>
    <t xml:space="preserve">IR</t>
  </si>
  <si>
    <t xml:space="preserve">Iran</t>
  </si>
  <si>
    <t xml:space="preserve">24.1188663</t>
  </si>
  <si>
    <t xml:space="preserve">-13.9508923</t>
  </si>
  <si>
    <t xml:space="preserve">EH</t>
  </si>
  <si>
    <t xml:space="preserve">Sahara Occidental</t>
  </si>
  <si>
    <t xml:space="preserve">28.1083929</t>
  </si>
  <si>
    <t xml:space="preserve">84.0917139</t>
  </si>
  <si>
    <t xml:space="preserve">Népal</t>
  </si>
  <si>
    <t xml:space="preserve">8.7800265</t>
  </si>
  <si>
    <t xml:space="preserve">1.0199765</t>
  </si>
  <si>
    <t xml:space="preserve">TG</t>
  </si>
  <si>
    <t xml:space="preserve">Togo</t>
  </si>
  <si>
    <t xml:space="preserve">13.36179</t>
  </si>
  <si>
    <t xml:space="preserve">103.86056</t>
  </si>
  <si>
    <t xml:space="preserve">DO</t>
  </si>
  <si>
    <t xml:space="preserve">REP DOMINICAINE</t>
  </si>
  <si>
    <t xml:space="preserve">41.6171214</t>
  </si>
  <si>
    <t xml:space="preserve">21.7168387</t>
  </si>
  <si>
    <t xml:space="preserve">MK</t>
  </si>
  <si>
    <t xml:space="preserve">MACEDOINE NORD</t>
  </si>
  <si>
    <t xml:space="preserve">13.470062</t>
  </si>
  <si>
    <t xml:space="preserve">-15.4900464</t>
  </si>
  <si>
    <t xml:space="preserve">GM</t>
  </si>
  <si>
    <t xml:space="preserve">Gambie</t>
  </si>
  <si>
    <t xml:space="preserve">26.8234472</t>
  </si>
  <si>
    <t xml:space="preserve">18.1236723</t>
  </si>
  <si>
    <t xml:space="preserve">LY</t>
  </si>
  <si>
    <t xml:space="preserve">Libye</t>
  </si>
  <si>
    <t xml:space="preserve">-8.596215584578642 </t>
  </si>
  <si>
    <t xml:space="preserve">-52.82851318863541</t>
  </si>
  <si>
    <t xml:space="preserve">BR</t>
  </si>
  <si>
    <t xml:space="preserve">Brésil</t>
  </si>
  <si>
    <t xml:space="preserve">47.2286086</t>
  </si>
  <si>
    <t xml:space="preserve">65.2093197</t>
  </si>
  <si>
    <t xml:space="preserve">KZ</t>
  </si>
  <si>
    <t xml:space="preserve">Kazakhstan</t>
  </si>
  <si>
    <t xml:space="preserve">-0.8999695</t>
  </si>
  <si>
    <t xml:space="preserve">11.6899699</t>
  </si>
  <si>
    <t xml:space="preserve">GA</t>
  </si>
  <si>
    <t xml:space="preserve">Gabon</t>
  </si>
  <si>
    <t xml:space="preserve">47.25</t>
  </si>
  <si>
    <t xml:space="preserve">28.58333</t>
  </si>
  <si>
    <t xml:space="preserve">MD</t>
  </si>
  <si>
    <t xml:space="preserve">Moldavie</t>
  </si>
  <si>
    <t xml:space="preserve">33.8750629</t>
  </si>
  <si>
    <t xml:space="preserve">35.843409</t>
  </si>
  <si>
    <t xml:space="preserve">LB</t>
  </si>
  <si>
    <t xml:space="preserve">Liban</t>
  </si>
  <si>
    <t xml:space="preserve">12.100035</t>
  </si>
  <si>
    <t xml:space="preserve">-14.9000214</t>
  </si>
  <si>
    <t xml:space="preserve">GW</t>
  </si>
  <si>
    <t xml:space="preserve">Guinée-Bissau</t>
  </si>
  <si>
    <t xml:space="preserve">46.8250388</t>
  </si>
  <si>
    <t xml:space="preserve">103.8499736</t>
  </si>
  <si>
    <t xml:space="preserve">MN</t>
  </si>
  <si>
    <t xml:space="preserve">Mongolie</t>
  </si>
  <si>
    <t xml:space="preserve">8.0300284</t>
  </si>
  <si>
    <t xml:space="preserve">-1.0800271</t>
  </si>
  <si>
    <t xml:space="preserve">GH</t>
  </si>
  <si>
    <t xml:space="preserve">Ghana</t>
  </si>
  <si>
    <t xml:space="preserve">44.3053476</t>
  </si>
  <si>
    <t xml:space="preserve">17.5961467</t>
  </si>
  <si>
    <t xml:space="preserve">BA</t>
  </si>
  <si>
    <t xml:space="preserve">Bosnie-Herzégovine</t>
  </si>
  <si>
    <t xml:space="preserve">1.4419683</t>
  </si>
  <si>
    <t xml:space="preserve">38.4313975</t>
  </si>
  <si>
    <t xml:space="preserve">KE</t>
  </si>
  <si>
    <t xml:space="preserve">Kenya</t>
  </si>
  <si>
    <t xml:space="preserve">53.4250605</t>
  </si>
  <si>
    <t xml:space="preserve">27.6971358</t>
  </si>
  <si>
    <t xml:space="preserve">BY</t>
  </si>
  <si>
    <t xml:space="preserve">Biélorussie</t>
  </si>
  <si>
    <t xml:space="preserve">16.3471243</t>
  </si>
  <si>
    <t xml:space="preserve">47.8915271</t>
  </si>
  <si>
    <t xml:space="preserve">YE</t>
  </si>
  <si>
    <t xml:space="preserve">Yémen</t>
  </si>
  <si>
    <t xml:space="preserve">17.7356214</t>
  </si>
  <si>
    <t xml:space="preserve">9.3238432</t>
  </si>
  <si>
    <t xml:space="preserve">NE</t>
  </si>
  <si>
    <t xml:space="preserve">Niger</t>
  </si>
  <si>
    <t xml:space="preserve">5.7499721</t>
  </si>
  <si>
    <t xml:space="preserve">-9.3658524</t>
  </si>
  <si>
    <t xml:space="preserve">LR</t>
  </si>
  <si>
    <t xml:space="preserve">Libéria</t>
  </si>
  <si>
    <t xml:space="preserve">35.6850258</t>
  </si>
  <si>
    <t xml:space="preserve">139.7413938</t>
  </si>
  <si>
    <t xml:space="preserve">PS</t>
  </si>
  <si>
    <t xml:space="preserve">Palestine</t>
  </si>
  <si>
    <t xml:space="preserve">13.5066394</t>
  </si>
  <si>
    <t xml:space="preserve">104.869423</t>
  </si>
  <si>
    <t xml:space="preserve">KH</t>
  </si>
  <si>
    <t xml:space="preserve">Cambodge</t>
  </si>
  <si>
    <t xml:space="preserve">34.32591830890648</t>
  </si>
  <si>
    <t xml:space="preserve"> 103.67287180477048</t>
  </si>
  <si>
    <t xml:space="preserve">CN</t>
  </si>
  <si>
    <t xml:space="preserve">Chine</t>
  </si>
  <si>
    <t xml:space="preserve">1.5333554</t>
  </si>
  <si>
    <t xml:space="preserve">32.2166578</t>
  </si>
  <si>
    <t xml:space="preserve">UG</t>
  </si>
  <si>
    <t xml:space="preserve">Ouganda</t>
  </si>
  <si>
    <t xml:space="preserve">17.1750495</t>
  </si>
  <si>
    <t xml:space="preserve">95.9999652</t>
  </si>
  <si>
    <t xml:space="preserve">MM</t>
  </si>
  <si>
    <t xml:space="preserve">Birmanie</t>
  </si>
  <si>
    <t xml:space="preserve">13.909507598815697 </t>
  </si>
  <si>
    <t xml:space="preserve">-60.985141847849555</t>
  </si>
  <si>
    <t xml:space="preserve">LC</t>
  </si>
  <si>
    <t xml:space="preserve">Sainte‐Lucie</t>
  </si>
  <si>
    <t xml:space="preserve">12.6090157</t>
  </si>
  <si>
    <t xml:space="preserve">-85.2936911</t>
  </si>
  <si>
    <t xml:space="preserve">NI</t>
  </si>
  <si>
    <t xml:space="preserve">Nicaragua</t>
  </si>
  <si>
    <t xml:space="preserve">7.8699431</t>
  </si>
  <si>
    <t xml:space="preserve">29.6667897</t>
  </si>
  <si>
    <t xml:space="preserve">SS</t>
  </si>
  <si>
    <t xml:space="preserve">Soudan du Sud</t>
  </si>
  <si>
    <t xml:space="preserve">13.8000382</t>
  </si>
  <si>
    <t xml:space="preserve">-88.9140683</t>
  </si>
  <si>
    <t xml:space="preserve">SV</t>
  </si>
  <si>
    <t xml:space="preserve">Salvador</t>
  </si>
  <si>
    <t xml:space="preserve">13.2904027</t>
  </si>
  <si>
    <t xml:space="preserve">108.4265113</t>
  </si>
  <si>
    <t xml:space="preserve">VN</t>
  </si>
  <si>
    <t xml:space="preserve">Viêt-Nam</t>
  </si>
  <si>
    <t xml:space="preserve">-6.488045701078507 </t>
  </si>
  <si>
    <t xml:space="preserve">35.11921375176565</t>
  </si>
  <si>
    <t xml:space="preserve">TZ</t>
  </si>
  <si>
    <t xml:space="preserve">Tanzanie</t>
  </si>
  <si>
    <t xml:space="preserve">29.2733964</t>
  </si>
  <si>
    <t xml:space="preserve">47.4979476</t>
  </si>
  <si>
    <t xml:space="preserve">KW</t>
  </si>
  <si>
    <t xml:space="preserve">Koweït</t>
  </si>
  <si>
    <t xml:space="preserve">38.6281733</t>
  </si>
  <si>
    <t xml:space="preserve">70.8156541</t>
  </si>
  <si>
    <t xml:space="preserve">TJ</t>
  </si>
  <si>
    <t xml:space="preserve">Tadjikistan</t>
  </si>
  <si>
    <t xml:space="preserve">39.7837304</t>
  </si>
  <si>
    <t xml:space="preserve">-100.445882</t>
  </si>
  <si>
    <t xml:space="preserve">US</t>
  </si>
  <si>
    <t xml:space="preserve">Etats-Unis</t>
  </si>
  <si>
    <t xml:space="preserve">41.5089324</t>
  </si>
  <si>
    <t xml:space="preserve">74.724091</t>
  </si>
  <si>
    <t xml:space="preserve">KG</t>
  </si>
  <si>
    <t xml:space="preserve">Kirghizistan</t>
  </si>
  <si>
    <t xml:space="preserve">19.4326296</t>
  </si>
  <si>
    <t xml:space="preserve">-99.1331785</t>
  </si>
  <si>
    <t xml:space="preserve">MX</t>
  </si>
  <si>
    <t xml:space="preserve">Mexique</t>
  </si>
  <si>
    <t xml:space="preserve">-28.8166236</t>
  </si>
  <si>
    <t xml:space="preserve">24.991639</t>
  </si>
  <si>
    <t xml:space="preserve">ZA</t>
  </si>
  <si>
    <t xml:space="preserve">Afrique du Sud</t>
  </si>
  <si>
    <t xml:space="preserve">31.213412000709287 </t>
  </si>
  <si>
    <t xml:space="preserve">36.833565557607386</t>
  </si>
  <si>
    <t xml:space="preserve">JO</t>
  </si>
  <si>
    <t xml:space="preserve">Jordanie</t>
  </si>
  <si>
    <t xml:space="preserve">-1.5841356950717462 </t>
  </si>
  <si>
    <t xml:space="preserve">-77.82731973709839</t>
  </si>
  <si>
    <t xml:space="preserve">EC</t>
  </si>
  <si>
    <t xml:space="preserve">EQUATEUR</t>
  </si>
  <si>
    <t xml:space="preserve">42.9868853</t>
  </si>
  <si>
    <t xml:space="preserve">19.5180992</t>
  </si>
  <si>
    <t xml:space="preserve">ME</t>
  </si>
  <si>
    <t xml:space="preserve">Monténégro</t>
  </si>
  <si>
    <t xml:space="preserve">-31.7613365</t>
  </si>
  <si>
    <t xml:space="preserve">-71.3187697</t>
  </si>
  <si>
    <t xml:space="preserve">CL</t>
  </si>
  <si>
    <t xml:space="preserve">Chili</t>
  </si>
  <si>
    <t xml:space="preserve">41.32373</t>
  </si>
  <si>
    <t xml:space="preserve">63.9528098</t>
  </si>
  <si>
    <t xml:space="preserve">UZ</t>
  </si>
  <si>
    <t xml:space="preserve">Ouzbékistan</t>
  </si>
  <si>
    <t xml:space="preserve">19.612184028913976</t>
  </si>
  <si>
    <t xml:space="preserve">102.4353336565585</t>
  </si>
  <si>
    <t xml:space="preserve">LA</t>
  </si>
  <si>
    <t xml:space="preserve">Laos</t>
  </si>
  <si>
    <t xml:space="preserve">-34.9964963</t>
  </si>
  <si>
    <t xml:space="preserve">-64.9672817</t>
  </si>
  <si>
    <t xml:space="preserve">AR</t>
  </si>
  <si>
    <t xml:space="preserve">Argentine</t>
  </si>
  <si>
    <t xml:space="preserve">-1.8678412287630093,</t>
  </si>
  <si>
    <t xml:space="preserve"> 115.28386927404424</t>
  </si>
  <si>
    <t xml:space="preserve">ID</t>
  </si>
  <si>
    <t xml:space="preserve">Indonésie</t>
  </si>
  <si>
    <t xml:space="preserve">-17.37540777139519,</t>
  </si>
  <si>
    <t xml:space="preserve"> 35.59036590277623</t>
  </si>
  <si>
    <t xml:space="preserve">MZ</t>
  </si>
  <si>
    <t xml:space="preserve">Mozambique</t>
  </si>
  <si>
    <t xml:space="preserve">25.6242618</t>
  </si>
  <si>
    <t xml:space="preserve">42.3528328</t>
  </si>
  <si>
    <t xml:space="preserve">SA</t>
  </si>
  <si>
    <t xml:space="preserve">Arabie Saoudite</t>
  </si>
  <si>
    <t xml:space="preserve">-19.085560742460068 </t>
  </si>
  <si>
    <t xml:space="preserve">29.860386750015007</t>
  </si>
  <si>
    <t xml:space="preserve">ZW</t>
  </si>
  <si>
    <t xml:space="preserve">Zimbabwe</t>
  </si>
  <si>
    <t xml:space="preserve">51.72629226554282</t>
  </si>
  <si>
    <t xml:space="preserve">-0.16979851082747222</t>
  </si>
  <si>
    <t xml:space="preserve">GB</t>
  </si>
  <si>
    <t xml:space="preserve">Grande-Bretagne</t>
  </si>
  <si>
    <t xml:space="preserve">3.4921033845859237 </t>
  </si>
  <si>
    <t xml:space="preserve">8.620014636224306</t>
  </si>
  <si>
    <t xml:space="preserve">GQ</t>
  </si>
  <si>
    <t xml:space="preserve">Guinée Equatoriale</t>
  </si>
  <si>
    <t xml:space="preserve">15.2572432</t>
  </si>
  <si>
    <t xml:space="preserve">-86.0755145</t>
  </si>
  <si>
    <t xml:space="preserve">HN</t>
  </si>
  <si>
    <t xml:space="preserve">Honduras</t>
  </si>
  <si>
    <t xml:space="preserve">18.1850507</t>
  </si>
  <si>
    <t xml:space="preserve">-77.3947693</t>
  </si>
  <si>
    <t xml:space="preserve">JM</t>
  </si>
  <si>
    <t xml:space="preserve">Jamaïque</t>
  </si>
  <si>
    <t xml:space="preserve">-20.2759451</t>
  </si>
  <si>
    <t xml:space="preserve">57.5703566</t>
  </si>
  <si>
    <t xml:space="preserve">MU</t>
  </si>
  <si>
    <t xml:space="preserve">Maurice</t>
  </si>
  <si>
    <t xml:space="preserve">12.7503486</t>
  </si>
  <si>
    <t xml:space="preserve">122.7312101</t>
  </si>
  <si>
    <t xml:space="preserve">PH</t>
  </si>
  <si>
    <t xml:space="preserve">Philippines</t>
  </si>
  <si>
    <t xml:space="preserve">4.1413025</t>
  </si>
  <si>
    <t xml:space="preserve">-56.0771187</t>
  </si>
  <si>
    <t xml:space="preserve">SR</t>
  </si>
  <si>
    <t xml:space="preserve">Suriname</t>
  </si>
  <si>
    <t xml:space="preserve">15.819256258125007</t>
  </si>
  <si>
    <t xml:space="preserve">101.13514198530099</t>
  </si>
  <si>
    <t xml:space="preserve">TH</t>
  </si>
  <si>
    <t xml:space="preserve">Thaïlande</t>
  </si>
  <si>
    <t xml:space="preserve">27.38825213432435 </t>
  </si>
  <si>
    <t xml:space="preserve">90.15298502868927</t>
  </si>
  <si>
    <t xml:space="preserve">BT</t>
  </si>
  <si>
    <t xml:space="preserve">Bhoutan</t>
  </si>
  <si>
    <t xml:space="preserve">-17.0568696</t>
  </si>
  <si>
    <t xml:space="preserve">-64.9912286</t>
  </si>
  <si>
    <t xml:space="preserve">BO</t>
  </si>
  <si>
    <t xml:space="preserve">Bolivie</t>
  </si>
  <si>
    <t xml:space="preserve">48.721871</t>
  </si>
  <si>
    <t xml:space="preserve">-74.027344</t>
  </si>
  <si>
    <t xml:space="preserve">CA</t>
  </si>
  <si>
    <t xml:space="preserve">CANADA</t>
  </si>
  <si>
    <t xml:space="preserve">19.0974031</t>
  </si>
  <si>
    <t xml:space="preserve">-70.3028026</t>
  </si>
  <si>
    <t xml:space="preserve">DM</t>
  </si>
  <si>
    <t xml:space="preserve">DOMINIQUE</t>
  </si>
  <si>
    <t xml:space="preserve">40.991881578645256,</t>
  </si>
  <si>
    <t xml:space="preserve"> -8.805977595225757</t>
  </si>
  <si>
    <t xml:space="preserve">PT</t>
  </si>
  <si>
    <t xml:space="preserve">Portugal</t>
  </si>
  <si>
    <t xml:space="preserve">15.75361650554176</t>
  </si>
  <si>
    <t xml:space="preserve"> -90.29381664848589</t>
  </si>
  <si>
    <t xml:space="preserve">GT</t>
  </si>
  <si>
    <t xml:space="preserve">Guatémala</t>
  </si>
  <si>
    <t xml:space="preserve">-23.127985546122865</t>
  </si>
  <si>
    <t xml:space="preserve"> -58.0251731543864</t>
  </si>
  <si>
    <t xml:space="preserve">PY</t>
  </si>
  <si>
    <t xml:space="preserve">Paraguay</t>
  </si>
  <si>
    <t xml:space="preserve">26.041092737729787</t>
  </si>
  <si>
    <t xml:space="preserve"> 50.56813630049239</t>
  </si>
  <si>
    <t xml:space="preserve">BH</t>
  </si>
  <si>
    <t xml:space="preserve">Bahreïn</t>
  </si>
  <si>
    <t xml:space="preserve">42.44337541494416</t>
  </si>
  <si>
    <t xml:space="preserve"> 25.229074036429907</t>
  </si>
  <si>
    <t xml:space="preserve">BG</t>
  </si>
  <si>
    <t xml:space="preserve">Bulgarie</t>
  </si>
  <si>
    <t xml:space="preserve">17.047073678417924</t>
  </si>
  <si>
    <t xml:space="preserve">-25.04978202629181</t>
  </si>
  <si>
    <t xml:space="preserve">CV</t>
  </si>
  <si>
    <t xml:space="preserve">Cap-Vert</t>
  </si>
  <si>
    <t xml:space="preserve">32.17119042869168</t>
  </si>
  <si>
    <t xml:space="preserve">34.869772086459044</t>
  </si>
  <si>
    <t xml:space="preserve">IL</t>
  </si>
  <si>
    <t xml:space="preserve">Israël</t>
  </si>
  <si>
    <t xml:space="preserve">36.799478511653845</t>
  </si>
  <si>
    <t xml:space="preserve">138.583853073519</t>
  </si>
  <si>
    <t xml:space="preserve">JP</t>
  </si>
  <si>
    <t xml:space="preserve">JAPON</t>
  </si>
  <si>
    <t xml:space="preserve">3.6017966377707986 </t>
  </si>
  <si>
    <t xml:space="preserve">102.5892588236328</t>
  </si>
  <si>
    <t xml:space="preserve">MY</t>
  </si>
  <si>
    <t xml:space="preserve">Malaisie</t>
  </si>
  <si>
    <t xml:space="preserve">-13.409985259725277</t>
  </si>
  <si>
    <t xml:space="preserve">28.048658591997462</t>
  </si>
  <si>
    <t xml:space="preserve">ZM</t>
  </si>
  <si>
    <t xml:space="preserve">Zambie</t>
  </si>
  <si>
    <t xml:space="preserve">36.51624445684627</t>
  </si>
  <si>
    <t xml:space="preserve">128.16884989305328</t>
  </si>
  <si>
    <t xml:space="preserve">KR</t>
  </si>
  <si>
    <t xml:space="preserve">Corée du Sud</t>
  </si>
  <si>
    <t xml:space="preserve">10.400125128753523</t>
  </si>
  <si>
    <t xml:space="preserve">-84.17568902402431</t>
  </si>
  <si>
    <t xml:space="preserve">CR</t>
  </si>
  <si>
    <t xml:space="preserve">COSTA RICA</t>
  </si>
  <si>
    <t xml:space="preserve">45.5643442</t>
  </si>
  <si>
    <t xml:space="preserve">17.0118954</t>
  </si>
  <si>
    <t xml:space="preserve">HR</t>
  </si>
  <si>
    <t xml:space="preserve">Croatie</t>
  </si>
  <si>
    <t xml:space="preserve">39.3260685</t>
  </si>
  <si>
    <t xml:space="preserve">-4.8379791</t>
  </si>
  <si>
    <t xml:space="preserve">ES</t>
  </si>
  <si>
    <t xml:space="preserve">ESPAGNE</t>
  </si>
  <si>
    <t xml:space="preserve">39.549785427851496</t>
  </si>
  <si>
    <t xml:space="preserve">22.712929417901428</t>
  </si>
  <si>
    <t xml:space="preserve">GR</t>
  </si>
  <si>
    <t xml:space="preserve">Grèce</t>
  </si>
  <si>
    <t xml:space="preserve">52.215933</t>
  </si>
  <si>
    <t xml:space="preserve">19.134422</t>
  </si>
  <si>
    <t xml:space="preserve">PL</t>
  </si>
  <si>
    <t xml:space="preserve">Pologne</t>
  </si>
  <si>
    <t xml:space="preserve">17.344611963371175</t>
  </si>
  <si>
    <t xml:space="preserve">-62.76047201858105</t>
  </si>
  <si>
    <t xml:space="preserve">KN</t>
  </si>
  <si>
    <t xml:space="preserve">Saint‐Christophe‐et‐Niévès</t>
  </si>
  <si>
    <t xml:space="preserve">-26.591896538961915,</t>
  </si>
  <si>
    <t xml:space="preserve"> 31.330072078043948</t>
  </si>
  <si>
    <t xml:space="preserve">SZ</t>
  </si>
  <si>
    <t xml:space="preserve">Swaziland</t>
  </si>
  <si>
    <t xml:space="preserve">24.044743869835926</t>
  </si>
  <si>
    <t xml:space="preserve">121.58419047592123</t>
  </si>
  <si>
    <t xml:space="preserve">TW</t>
  </si>
  <si>
    <t xml:space="preserve">TAIWAN</t>
  </si>
  <si>
    <t xml:space="preserve">39.3763807</t>
  </si>
  <si>
    <t xml:space="preserve">59.3924609</t>
  </si>
  <si>
    <t xml:space="preserve">TM</t>
  </si>
  <si>
    <t xml:space="preserve">Turkménistan</t>
  </si>
  <si>
    <t xml:space="preserve">nr</t>
  </si>
  <si>
    <t xml:space="preserve">région</t>
  </si>
  <si>
    <t xml:space="preserve">EVOLUTION 23/22</t>
  </si>
  <si>
    <t xml:space="preserve">PART 2019</t>
  </si>
  <si>
    <t xml:space="preserve">PART 2020</t>
  </si>
  <si>
    <t xml:space="preserve">PART 2021</t>
  </si>
  <si>
    <t xml:space="preserve">PART 2022</t>
  </si>
  <si>
    <t xml:space="preserve">PART 2023</t>
  </si>
  <si>
    <t xml:space="preserve">GUADELOUPE</t>
  </si>
  <si>
    <t xml:space="preserve">MARTINIQUE</t>
  </si>
  <si>
    <t xml:space="preserve">GUYANE</t>
  </si>
  <si>
    <t xml:space="preserve">REUNION</t>
  </si>
  <si>
    <t xml:space="preserve">MAYOTTE</t>
  </si>
  <si>
    <t xml:space="preserve">ILE DE FRANCE</t>
  </si>
  <si>
    <t xml:space="preserve">CENTRE</t>
  </si>
  <si>
    <t xml:space="preserve">BOURGOGNE FRANCHE COMTE</t>
  </si>
  <si>
    <t xml:space="preserve">NORMANDIE</t>
  </si>
  <si>
    <t xml:space="preserve">HAUTS DE FRANCE</t>
  </si>
  <si>
    <t xml:space="preserve">GRAND EST</t>
  </si>
  <si>
    <t xml:space="preserve">PAYS DE LA LOIRE</t>
  </si>
  <si>
    <t xml:space="preserve">BRETAGNE</t>
  </si>
  <si>
    <t xml:space="preserve">NOUVELLE AQUITAINE</t>
  </si>
  <si>
    <t xml:space="preserve">OCCITANIE</t>
  </si>
  <si>
    <t xml:space="preserve">AUVERGNE RHONE ALPES</t>
  </si>
  <si>
    <t xml:space="preserve">PROVENCE ALPES COTE D’AZUR</t>
  </si>
  <si>
    <t xml:space="preserve">OUTREMER ET AUTRES</t>
  </si>
  <si>
    <t xml:space="preserve">nationalité</t>
  </si>
  <si>
    <t xml:space="preserve">RECOURS</t>
  </si>
  <si>
    <t xml:space="preserve">REFUGIE CNDA</t>
  </si>
  <si>
    <t xml:space="preserve">PS CNDA</t>
  </si>
  <si>
    <t xml:space="preserve">REJETS CNDA</t>
  </si>
  <si>
    <t xml:space="preserve">ACCORDS CNDA</t>
  </si>
  <si>
    <t xml:space="preserve">DECISIONS</t>
  </si>
  <si>
    <t xml:space="preserve">TX </t>
  </si>
  <si>
    <t xml:space="preserve">ARGENTINE</t>
  </si>
  <si>
    <t xml:space="preserve">Bosnie‐Herzégovine</t>
  </si>
  <si>
    <t xml:space="preserve">Burkina Faso</t>
  </si>
  <si>
    <t xml:space="preserve">Canada</t>
  </si>
  <si>
    <t xml:space="preserve">Rép. dém. du Congo</t>
  </si>
  <si>
    <t xml:space="preserve">Costa Rica</t>
  </si>
  <si>
    <t xml:space="preserve">Cap‐Vert</t>
  </si>
  <si>
    <t xml:space="preserve">Dominique</t>
  </si>
  <si>
    <t xml:space="preserve">Dominicaine (Rép.)</t>
  </si>
  <si>
    <t xml:space="preserve">Equateur</t>
  </si>
  <si>
    <t xml:space="preserve">Espagne</t>
  </si>
  <si>
    <t xml:space="preserve">Éthiopie</t>
  </si>
  <si>
    <t xml:space="preserve">Guinée Équatoriale</t>
  </si>
  <si>
    <t xml:space="preserve">GUATEMALA</t>
  </si>
  <si>
    <t xml:space="preserve">Guinée‐Bissau</t>
  </si>
  <si>
    <t xml:space="preserve">GY</t>
  </si>
  <si>
    <t xml:space="preserve">GUYANA</t>
  </si>
  <si>
    <t xml:space="preserve">IT</t>
  </si>
  <si>
    <t xml:space="preserve">Italie</t>
  </si>
  <si>
    <t xml:space="preserve">Kirghizstan</t>
  </si>
  <si>
    <t xml:space="preserve">Macédoine du Nord (Rép.)</t>
  </si>
  <si>
    <t xml:space="preserve">Territoires palestiniens</t>
  </si>
  <si>
    <t xml:space="preserve">PARAGUAY</t>
  </si>
  <si>
    <t xml:space="preserve">STLS</t>
  </si>
  <si>
    <t xml:space="preserve">Sao Tomé‐et‐Principe</t>
  </si>
  <si>
    <t xml:space="preserve">UNK</t>
  </si>
  <si>
    <t xml:space="preserve">INCONNU</t>
  </si>
  <si>
    <t xml:space="preserve">États‐Unis</t>
  </si>
  <si>
    <t xml:space="preserve">Vénézuéla</t>
  </si>
  <si>
    <t xml:space="preserve">Vietnam</t>
  </si>
  <si>
    <t xml:space="preserve">Zimbabwé</t>
  </si>
  <si>
    <t xml:space="preserve">Décisions</t>
  </si>
  <si>
    <t xml:space="preserve">PART HORS ORDO</t>
  </si>
  <si>
    <t xml:space="preserve">statut</t>
  </si>
  <si>
    <t xml:space="preserve">irrecevabilité</t>
  </si>
  <si>
    <t xml:space="preserve">ordonnance fond</t>
  </si>
  <si>
    <t xml:space="preserve">rejets après audience</t>
  </si>
  <si>
    <t xml:space="preserve">Annulation et renvoi à l'OFPRA </t>
  </si>
  <si>
    <t xml:space="preserve">Autre décision (non lieu, désistement, radiation, divers)</t>
  </si>
  <si>
    <t xml:space="preserve">iso</t>
  </si>
  <si>
    <t xml:space="preserve">nat </t>
  </si>
  <si>
    <t xml:space="preserve">RS CNDA</t>
  </si>
  <si>
    <t xml:space="preserve">Rejets  </t>
  </si>
  <si>
    <t xml:space="preserve">décisions </t>
  </si>
  <si>
    <t xml:space="preserve">tx rs</t>
  </si>
  <si>
    <t xml:space="preserve">tx ps</t>
  </si>
  <si>
    <t xml:space="preserve">TX ANNUL</t>
  </si>
  <si>
    <t xml:space="preserve">AFG</t>
  </si>
  <si>
    <t xml:space="preserve">ZAF</t>
  </si>
  <si>
    <t xml:space="preserve">Afrique Sud</t>
  </si>
  <si>
    <t xml:space="preserve">ALB</t>
  </si>
  <si>
    <t xml:space="preserve">DZA</t>
  </si>
  <si>
    <t xml:space="preserve">AGO</t>
  </si>
  <si>
    <t xml:space="preserve">ARG</t>
  </si>
  <si>
    <t xml:space="preserve">ARM</t>
  </si>
  <si>
    <t xml:space="preserve">MKD</t>
  </si>
  <si>
    <t xml:space="preserve">ARYM</t>
  </si>
  <si>
    <t xml:space="preserve">AUT</t>
  </si>
  <si>
    <t xml:space="preserve">Autriche</t>
  </si>
  <si>
    <t xml:space="preserve">AZE</t>
  </si>
  <si>
    <t xml:space="preserve">BGD</t>
  </si>
  <si>
    <t xml:space="preserve">BEN</t>
  </si>
  <si>
    <t xml:space="preserve">BTN</t>
  </si>
  <si>
    <t xml:space="preserve">BLR</t>
  </si>
  <si>
    <t xml:space="preserve">MMR</t>
  </si>
  <si>
    <t xml:space="preserve">BOL</t>
  </si>
  <si>
    <t xml:space="preserve">BIH</t>
  </si>
  <si>
    <t xml:space="preserve">BRA</t>
  </si>
  <si>
    <t xml:space="preserve">BGR</t>
  </si>
  <si>
    <t xml:space="preserve">BFA</t>
  </si>
  <si>
    <t xml:space="preserve">BDI</t>
  </si>
  <si>
    <t xml:space="preserve">KHM</t>
  </si>
  <si>
    <t xml:space="preserve">CMR</t>
  </si>
  <si>
    <t xml:space="preserve">CAN</t>
  </si>
  <si>
    <t xml:space="preserve">CPV</t>
  </si>
  <si>
    <t xml:space="preserve">CAF</t>
  </si>
  <si>
    <t xml:space="preserve">CHL</t>
  </si>
  <si>
    <t xml:space="preserve">CHN</t>
  </si>
  <si>
    <t xml:space="preserve">PSE</t>
  </si>
  <si>
    <t xml:space="preserve">Cisjordanie</t>
  </si>
  <si>
    <t xml:space="preserve">COL</t>
  </si>
  <si>
    <t xml:space="preserve">COM</t>
  </si>
  <si>
    <t xml:space="preserve">COG</t>
  </si>
  <si>
    <t xml:space="preserve">KOR</t>
  </si>
  <si>
    <t xml:space="preserve">Corée  Sud</t>
  </si>
  <si>
    <t xml:space="preserve">PRK</t>
  </si>
  <si>
    <t xml:space="preserve">Corée du nord</t>
  </si>
  <si>
    <t xml:space="preserve">CIV</t>
  </si>
  <si>
    <t xml:space="preserve">Côted'Ivoire</t>
  </si>
  <si>
    <t xml:space="preserve">HRV</t>
  </si>
  <si>
    <t xml:space="preserve">CUB</t>
  </si>
  <si>
    <t xml:space="preserve">DJI</t>
  </si>
  <si>
    <t xml:space="preserve">DMA</t>
  </si>
  <si>
    <t xml:space="preserve">EGY</t>
  </si>
  <si>
    <t xml:space="preserve">AEU</t>
  </si>
  <si>
    <t xml:space="preserve">Emirats arabes unies</t>
  </si>
  <si>
    <t xml:space="preserve">ERI</t>
  </si>
  <si>
    <t xml:space="preserve">USA</t>
  </si>
  <si>
    <t xml:space="preserve">ETH</t>
  </si>
  <si>
    <t xml:space="preserve">GAB</t>
  </si>
  <si>
    <t xml:space="preserve">GMB</t>
  </si>
  <si>
    <t xml:space="preserve">GEO</t>
  </si>
  <si>
    <t xml:space="preserve">GHA</t>
  </si>
  <si>
    <t xml:space="preserve">GIN</t>
  </si>
  <si>
    <t xml:space="preserve">GNQ</t>
  </si>
  <si>
    <t xml:space="preserve">GNB</t>
  </si>
  <si>
    <t xml:space="preserve">HTI</t>
  </si>
  <si>
    <t xml:space="preserve">HND</t>
  </si>
  <si>
    <t xml:space="preserve">SOL</t>
  </si>
  <si>
    <t xml:space="preserve">Iles Salomon</t>
  </si>
  <si>
    <t xml:space="preserve">IND</t>
  </si>
  <si>
    <t xml:space="preserve">IDN</t>
  </si>
  <si>
    <t xml:space="preserve">IRQ</t>
  </si>
  <si>
    <t xml:space="preserve">IRN</t>
  </si>
  <si>
    <t xml:space="preserve">ISL</t>
  </si>
  <si>
    <t xml:space="preserve">ITA</t>
  </si>
  <si>
    <t xml:space="preserve">JAM</t>
  </si>
  <si>
    <t xml:space="preserve">JAP</t>
  </si>
  <si>
    <t xml:space="preserve">Japon</t>
  </si>
  <si>
    <t xml:space="preserve">JDN</t>
  </si>
  <si>
    <t xml:space="preserve">KAZ</t>
  </si>
  <si>
    <t xml:space="preserve">KEN</t>
  </si>
  <si>
    <t xml:space="preserve">KGZ</t>
  </si>
  <si>
    <t xml:space="preserve">KSV</t>
  </si>
  <si>
    <t xml:space="preserve">KWT</t>
  </si>
  <si>
    <t xml:space="preserve">LAO</t>
  </si>
  <si>
    <t xml:space="preserve">LTV</t>
  </si>
  <si>
    <t xml:space="preserve">Lettonie</t>
  </si>
  <si>
    <t xml:space="preserve">LBN</t>
  </si>
  <si>
    <t xml:space="preserve">LBR</t>
  </si>
  <si>
    <t xml:space="preserve">LBY</t>
  </si>
  <si>
    <t xml:space="preserve">MDG</t>
  </si>
  <si>
    <t xml:space="preserve">MYS</t>
  </si>
  <si>
    <t xml:space="preserve">MLI</t>
  </si>
  <si>
    <t xml:space="preserve">MAR</t>
  </si>
  <si>
    <t xml:space="preserve">MUS</t>
  </si>
  <si>
    <t xml:space="preserve">MRT</t>
  </si>
  <si>
    <t xml:space="preserve">MEX</t>
  </si>
  <si>
    <t xml:space="preserve">MDA</t>
  </si>
  <si>
    <t xml:space="preserve">MNG</t>
  </si>
  <si>
    <t xml:space="preserve">MNE</t>
  </si>
  <si>
    <t xml:space="preserve">NPL</t>
  </si>
  <si>
    <t xml:space="preserve">NIC</t>
  </si>
  <si>
    <t xml:space="preserve">NER</t>
  </si>
  <si>
    <t xml:space="preserve">NGA</t>
  </si>
  <si>
    <t xml:space="preserve">UGA</t>
  </si>
  <si>
    <t xml:space="preserve">UZB</t>
  </si>
  <si>
    <t xml:space="preserve">PAK</t>
  </si>
  <si>
    <t xml:space="preserve">PER</t>
  </si>
  <si>
    <t xml:space="preserve">PHI</t>
  </si>
  <si>
    <t xml:space="preserve">POL</t>
  </si>
  <si>
    <t xml:space="preserve">COD</t>
  </si>
  <si>
    <t xml:space="preserve">RD CONGO</t>
  </si>
  <si>
    <t xml:space="preserve">DOM</t>
  </si>
  <si>
    <t xml:space="preserve">Rép. Dominicaine</t>
  </si>
  <si>
    <t xml:space="preserve">ROU</t>
  </si>
  <si>
    <t xml:space="preserve">Roumanie</t>
  </si>
  <si>
    <t xml:space="preserve">RUS</t>
  </si>
  <si>
    <t xml:space="preserve">RWA</t>
  </si>
  <si>
    <t xml:space="preserve">ESH</t>
  </si>
  <si>
    <t xml:space="preserve">Sahara occidental</t>
  </si>
  <si>
    <t xml:space="preserve">ESV</t>
  </si>
  <si>
    <t xml:space="preserve">SEN</t>
  </si>
  <si>
    <t xml:space="preserve">SRB</t>
  </si>
  <si>
    <t xml:space="preserve">SLE</t>
  </si>
  <si>
    <t xml:space="preserve">SOM</t>
  </si>
  <si>
    <t xml:space="preserve">SDN</t>
  </si>
  <si>
    <t xml:space="preserve">SSD</t>
  </si>
  <si>
    <t xml:space="preserve">Soudan Sud</t>
  </si>
  <si>
    <t xml:space="preserve">LKA</t>
  </si>
  <si>
    <t xml:space="preserve">SUR</t>
  </si>
  <si>
    <t xml:space="preserve">SYR</t>
  </si>
  <si>
    <t xml:space="preserve">TJK</t>
  </si>
  <si>
    <t xml:space="preserve">TWN</t>
  </si>
  <si>
    <t xml:space="preserve">Taiwan</t>
  </si>
  <si>
    <t xml:space="preserve">TZA</t>
  </si>
  <si>
    <t xml:space="preserve">TCD</t>
  </si>
  <si>
    <t xml:space="preserve">TGO</t>
  </si>
  <si>
    <t xml:space="preserve">TTD</t>
  </si>
  <si>
    <t xml:space="preserve">Trinité et Tobago</t>
  </si>
  <si>
    <t xml:space="preserve">TUN</t>
  </si>
  <si>
    <t xml:space="preserve">TKM</t>
  </si>
  <si>
    <t xml:space="preserve">TUR</t>
  </si>
  <si>
    <t xml:space="preserve">UKR</t>
  </si>
  <si>
    <t xml:space="preserve">VEN</t>
  </si>
  <si>
    <t xml:space="preserve">VTN</t>
  </si>
  <si>
    <t xml:space="preserve">YEM</t>
  </si>
  <si>
    <t xml:space="preserve">ZWE</t>
  </si>
  <si>
    <t xml:space="preserve">ISO</t>
  </si>
  <si>
    <t xml:space="preserve">ACCORDS</t>
  </si>
  <si>
    <t xml:space="preserve">REJETS</t>
  </si>
  <si>
    <t xml:space="preserve">TX 19</t>
  </si>
  <si>
    <t xml:space="preserve">KP</t>
  </si>
  <si>
    <t xml:space="preserve">AE</t>
  </si>
  <si>
    <t xml:space="preserve">ESWATINI</t>
  </si>
  <si>
    <t xml:space="preserve">MOZAMBIQUE</t>
  </si>
  <si>
    <t xml:space="preserve">RO</t>
  </si>
  <si>
    <t xml:space="preserve">SK</t>
  </si>
  <si>
    <t xml:space="preserve">SLOVAQUIE</t>
  </si>
  <si>
    <t xml:space="preserve">AU</t>
  </si>
  <si>
    <t xml:space="preserve">Australie</t>
  </si>
  <si>
    <t xml:space="preserve">AT</t>
  </si>
  <si>
    <t xml:space="preserve">Corée du Nord</t>
  </si>
  <si>
    <t xml:space="preserve">FI</t>
  </si>
  <si>
    <t xml:space="preserve">Finlande</t>
  </si>
  <si>
    <t xml:space="preserve">LV</t>
  </si>
  <si>
    <t xml:space="preserve">ST</t>
  </si>
  <si>
    <t xml:space="preserve">Taïwan</t>
  </si>
  <si>
    <t xml:space="preserve">TT</t>
  </si>
  <si>
    <t xml:space="preserve">Trinité‐et‐Tobago</t>
  </si>
  <si>
    <t xml:space="preserve">Sum - DECISIONS</t>
  </si>
  <si>
    <t xml:space="preserve">Total Résultat</t>
  </si>
  <si>
    <t xml:space="preserve">(vide)</t>
  </si>
  <si>
    <t xml:space="preserve">Femmes</t>
  </si>
  <si>
    <t xml:space="preserve">HOMME</t>
  </si>
  <si>
    <t xml:space="preserve">Recours 2019</t>
  </si>
  <si>
    <t xml:space="preserve">PART FEMMES</t>
  </si>
  <si>
    <t xml:space="preserve">R</t>
  </si>
  <si>
    <t xml:space="preserve">autres</t>
  </si>
  <si>
    <t xml:space="preserve">CITIZEN</t>
  </si>
  <si>
    <t xml:space="preserve">Recours pendants 2019</t>
  </si>
  <si>
    <t xml:space="preserve">RECOURS 2020</t>
  </si>
  <si>
    <t xml:space="preserve">DECISIONS 2020</t>
  </si>
  <si>
    <t xml:space="preserve">PENDANTS 2020</t>
  </si>
  <si>
    <t xml:space="preserve">RECOURS 2021</t>
  </si>
  <si>
    <t xml:space="preserve">DECISIONS 2021</t>
  </si>
  <si>
    <t xml:space="preserve">RECOURS PENDANTS 2021</t>
  </si>
  <si>
    <t xml:space="preserve">EVOLUTION</t>
  </si>
  <si>
    <t xml:space="preserve">EST CNDA 9 MOIS</t>
  </si>
  <si>
    <t xml:space="preserve">EST 9 MOIS DEC CNDA</t>
  </si>
  <si>
    <t xml:space="preserve">PENDANTS ESTIMATION</t>
  </si>
  <si>
    <t xml:space="preserve">AUTRICHE</t>
  </si>
  <si>
    <t xml:space="preserve">-25.15331518455273</t>
  </si>
  <si>
    <t xml:space="preserve">132.9784149317273</t>
  </si>
  <si>
    <t xml:space="preserve">AUSTRALIE</t>
  </si>
  <si>
    <t xml:space="preserve">61.97544632856541</t>
  </si>
  <si>
    <t xml:space="preserve">25.398720632934307</t>
  </si>
  <si>
    <t xml:space="preserve">FINLANDE</t>
  </si>
  <si>
    <t xml:space="preserve">15.690230197508042, </t>
  </si>
  <si>
    <t xml:space="preserve">-90.16655925166678</t>
  </si>
  <si>
    <t xml:space="preserve">4.840638431976787,</t>
  </si>
  <si>
    <t xml:space="preserve"> -58.70901516775774</t>
  </si>
  <si>
    <t xml:space="preserve">43.3491028145523</t>
  </si>
  <si>
    <t xml:space="preserve">13.77766963237338</t>
  </si>
  <si>
    <t xml:space="preserve">ITALIE</t>
  </si>
  <si>
    <t xml:space="preserve">kN</t>
  </si>
  <si>
    <t xml:space="preserve">40.045438296666774</t>
  </si>
  <si>
    <t xml:space="preserve"> 126.73264660681687</t>
  </si>
  <si>
    <t xml:space="preserve">COREE DU NORDS</t>
  </si>
  <si>
    <t xml:space="preserve">57.05071046037083</t>
  </si>
  <si>
    <t xml:space="preserve">25.226556914407468</t>
  </si>
  <si>
    <t xml:space="preserve">LETTONIE</t>
  </si>
  <si>
    <t xml:space="preserve">-9.632285494447073, </t>
  </si>
  <si>
    <t xml:space="preserve">160.34405328363147</t>
  </si>
  <si>
    <t xml:space="preserve">SH</t>
  </si>
  <si>
    <t xml:space="preserve">SALOMON</t>
  </si>
  <si>
    <t xml:space="preserve">48.7376128092259,</t>
  </si>
  <si>
    <t xml:space="preserve"> 19.653485517584453</t>
  </si>
  <si>
    <t xml:space="preserve">stsl</t>
  </si>
  <si>
    <t xml:space="preserve">10.737876824593817</t>
  </si>
  <si>
    <t xml:space="preserve"> -61.50382071803232</t>
  </si>
  <si>
    <t xml:space="preserve">COHORTE</t>
  </si>
  <si>
    <t xml:space="preserve">H</t>
  </si>
  <si>
    <t xml:space="preserve">F</t>
  </si>
  <si>
    <t xml:space="preserve">H 2023</t>
  </si>
  <si>
    <t xml:space="preserve">F 2023</t>
  </si>
  <si>
    <t xml:space="preserve">+ DE 65</t>
  </si>
  <si>
    <t xml:space="preserve">51_65</t>
  </si>
  <si>
    <t xml:space="preserve">36 50</t>
  </si>
  <si>
    <t xml:space="preserve">26 35</t>
  </si>
  <si>
    <t xml:space="preserve">18 25</t>
  </si>
  <si>
    <t xml:space="preserve">MOINS 18</t>
  </si>
  <si>
    <t xml:space="preserve">TX ANNULATION</t>
  </si>
  <si>
    <t xml:space="preserve">Somme - REFUGIE E</t>
  </si>
  <si>
    <t xml:space="preserve">Somme - PROTECTION SUBSIDIAIRE</t>
  </si>
  <si>
    <t xml:space="preserve">REJETS DEF</t>
  </si>
  <si>
    <t xml:space="preserve">TX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</si>
</sst>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"/>
    <numFmt numFmtId="166" formatCode="General"/>
    <numFmt numFmtId="167" formatCode="0.0\ %"/>
    <numFmt numFmtId="168" formatCode="0.00\ %"/>
    <numFmt numFmtId="169" formatCode="0.0\ %"/>
    <numFmt numFmtId="170" formatCode="0"/>
    <numFmt numFmtId="171" formatCode="@"/>
    <numFmt numFmtId="172" formatCode="#,##0.00"/>
    <numFmt numFmtId="173" formatCode="0.0\ %;[RED]\-0.0\ %"/>
    <numFmt numFmtId="174" formatCode="0.0%;[RED]\-0.0%"/>
    <numFmt numFmtId="175" formatCode="0.0%"/>
    <numFmt numFmtId="176" formatCode="0;[RED]\-0"/>
    <numFmt numFmtId="177" formatCode="#,##0;[RED]\-#,##0"/>
    <numFmt numFmtId="178" formatCode="#,##0.0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6"/>
      <name val="Arial Narrow"/>
      <family val="2"/>
      <charset val="1"/>
    </font>
    <font>
      <sz val="6"/>
      <color rgb="FF262626"/>
      <name val="Arial Narrow"/>
      <family val="2"/>
      <charset val="1"/>
    </font>
    <font>
      <sz val="8"/>
      <color rgb="FF141413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1B1718"/>
      <name val="Arial"/>
      <family val="2"/>
      <charset val="1"/>
    </font>
    <font>
      <sz val="6"/>
      <color rgb="FF000000"/>
      <name val="Arial Narrow"/>
      <family val="2"/>
      <charset val="1"/>
    </font>
    <font>
      <u val="single"/>
      <sz val="6"/>
      <color rgb="FF346DF1"/>
      <name val="Arial Narrow"/>
      <family val="2"/>
      <charset val="1"/>
    </font>
    <font>
      <i val="true"/>
      <sz val="8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.5"/>
      <name val="Calibri"/>
      <family val="0"/>
      <charset val="1"/>
    </font>
    <font>
      <sz val="8"/>
      <color rgb="FF262928"/>
      <name val="Arial"/>
      <family val="2"/>
      <charset val="1"/>
    </font>
    <font>
      <sz val="8"/>
      <name val="Arial Narrow"/>
      <family val="2"/>
      <charset val="1"/>
    </font>
    <font>
      <sz val="8"/>
      <color rgb="FF262626"/>
      <name val="Arial Narrow"/>
      <family val="2"/>
      <charset val="1"/>
    </font>
    <font>
      <u val="single"/>
      <sz val="8"/>
      <color rgb="FF346DF1"/>
      <name val="Arial Narrow"/>
      <family val="2"/>
      <charset val="1"/>
    </font>
    <font>
      <sz val="8"/>
      <color rgb="FF000000"/>
      <name val="Arial Narrow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599D"/>
        <bgColor rgb="FF008080"/>
      </patternFill>
    </fill>
    <fill>
      <patternFill patternType="solid">
        <fgColor rgb="FFDDDDDD"/>
        <bgColor rgb="FFEEEEEE"/>
      </patternFill>
    </fill>
    <fill>
      <patternFill patternType="solid">
        <fgColor rgb="FFADC5E7"/>
        <bgColor rgb="FFB8DAFF"/>
      </patternFill>
    </fill>
    <fill>
      <patternFill patternType="solid">
        <fgColor rgb="FF009353"/>
        <bgColor rgb="FF008080"/>
      </patternFill>
    </fill>
    <fill>
      <patternFill patternType="solid">
        <fgColor rgb="FFBEE3D3"/>
        <bgColor rgb="FFB8DAFF"/>
      </patternFill>
    </fill>
    <fill>
      <patternFill patternType="solid">
        <fgColor rgb="FFFAA61A"/>
        <bgColor rgb="FFFFCC00"/>
      </patternFill>
    </fill>
    <fill>
      <patternFill patternType="solid">
        <fgColor rgb="FFFFFBCC"/>
        <bgColor rgb="FFFBFBFB"/>
      </patternFill>
    </fill>
    <fill>
      <patternFill patternType="solid">
        <fgColor rgb="FFCE181E"/>
        <bgColor rgb="FF993300"/>
      </patternFill>
    </fill>
    <fill>
      <patternFill patternType="solid">
        <fgColor rgb="FFFCD3C1"/>
        <bgColor rgb="FFDDDDDD"/>
      </patternFill>
    </fill>
    <fill>
      <patternFill patternType="solid">
        <fgColor rgb="FFB3B3B3"/>
        <bgColor rgb="FFADC5E7"/>
      </patternFill>
    </fill>
    <fill>
      <patternFill patternType="solid">
        <fgColor rgb="FFFBFBFB"/>
        <bgColor rgb="FFFFFFFF"/>
      </patternFill>
    </fill>
    <fill>
      <patternFill patternType="solid">
        <fgColor rgb="FFFFFFFF"/>
        <bgColor rgb="FFFBFBFB"/>
      </patternFill>
    </fill>
    <fill>
      <patternFill patternType="solid">
        <fgColor rgb="FFEEEEEE"/>
        <bgColor rgb="FFF0F0F0"/>
      </patternFill>
    </fill>
  </fills>
  <borders count="60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  <border diagonalUp="false" diagonalDown="false">
      <left style="thin">
        <color rgb="FFFAA61A"/>
      </left>
      <right/>
      <top style="thin">
        <color rgb="FFFAA61A"/>
      </top>
      <bottom/>
      <diagonal/>
    </border>
    <border diagonalUp="false" diagonalDown="false">
      <left/>
      <right/>
      <top style="thin">
        <color rgb="FFFAA61A"/>
      </top>
      <bottom/>
      <diagonal/>
    </border>
    <border diagonalUp="false" diagonalDown="false">
      <left/>
      <right style="thin">
        <color rgb="FFFAA61A"/>
      </right>
      <top style="thin">
        <color rgb="FFFAA61A"/>
      </top>
      <bottom/>
      <diagonal/>
    </border>
    <border diagonalUp="false" diagonalDown="false">
      <left style="thin">
        <color rgb="FFFAA61A"/>
      </left>
      <right/>
      <top/>
      <bottom/>
      <diagonal/>
    </border>
    <border diagonalUp="false" diagonalDown="false">
      <left/>
      <right style="thin">
        <color rgb="FFFAA61A"/>
      </right>
      <top/>
      <bottom/>
      <diagonal/>
    </border>
    <border diagonalUp="false" diagonalDown="false">
      <left style="thin">
        <color rgb="FFFAA61A"/>
      </left>
      <right/>
      <top/>
      <bottom style="thin">
        <color rgb="FFFAA61A"/>
      </bottom>
      <diagonal/>
    </border>
    <border diagonalUp="false" diagonalDown="false">
      <left/>
      <right/>
      <top/>
      <bottom style="thin">
        <color rgb="FFFAA61A"/>
      </bottom>
      <diagonal/>
    </border>
    <border diagonalUp="false" diagonalDown="false">
      <left style="thin">
        <color rgb="FFCE181E"/>
      </left>
      <right/>
      <top style="thin">
        <color rgb="FFCE181E"/>
      </top>
      <bottom/>
      <diagonal/>
    </border>
    <border diagonalUp="false" diagonalDown="false">
      <left/>
      <right/>
      <top style="thin">
        <color rgb="FFCE181E"/>
      </top>
      <bottom/>
      <diagonal/>
    </border>
    <border diagonalUp="false" diagonalDown="false">
      <left/>
      <right style="thin">
        <color rgb="FFCE181E"/>
      </right>
      <top style="thin">
        <color rgb="FFCE181E"/>
      </top>
      <bottom/>
      <diagonal/>
    </border>
    <border diagonalUp="false" diagonalDown="false">
      <left style="thin">
        <color rgb="FFCE181E"/>
      </left>
      <right/>
      <top/>
      <bottom/>
      <diagonal/>
    </border>
    <border diagonalUp="false" diagonalDown="false">
      <left style="thin">
        <color rgb="FFCE181E"/>
      </left>
      <right/>
      <top/>
      <bottom style="thin">
        <color rgb="FFCE181E"/>
      </bottom>
      <diagonal/>
    </border>
    <border diagonalUp="false" diagonalDown="false">
      <left/>
      <right/>
      <top/>
      <bottom style="thin">
        <color rgb="FFCE181E"/>
      </bottom>
      <diagonal/>
    </border>
    <border diagonalUp="false" diagonalDown="false">
      <left/>
      <right style="thin">
        <color rgb="FFCE181E"/>
      </right>
      <top/>
      <bottom style="thin">
        <color rgb="FFCE181E"/>
      </bottom>
      <diagonal/>
    </border>
    <border diagonalUp="false" diagonalDown="false">
      <left style="hair"/>
      <right style="thin">
        <color rgb="FFB8DAFF"/>
      </right>
      <top style="hair"/>
      <bottom style="hair">
        <color rgb="FFB8DAFF"/>
      </bottom>
      <diagonal/>
    </border>
    <border diagonalUp="false" diagonalDown="false">
      <left style="hair">
        <color rgb="FFB8DAFF"/>
      </left>
      <right style="thin">
        <color rgb="FFB8DAFF"/>
      </right>
      <top style="hair"/>
      <bottom style="hair">
        <color rgb="FFB8DA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 style="hair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>
        <color rgb="FF999999"/>
      </bottom>
      <diagonal/>
    </border>
    <border diagonalUp="false" diagonalDown="false">
      <left/>
      <right/>
      <top style="thin">
        <color rgb="FF999999"/>
      </top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6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7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7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7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3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8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9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9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9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9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9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1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1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1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3" fillId="11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13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3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5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5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5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8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6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7" fillId="14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3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4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4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5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6" fontId="5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1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6" borderId="1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5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5" fillId="6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4" borderId="5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1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3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3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4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4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4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14">
    <dxf>
      <fill>
        <patternFill patternType="solid">
          <fgColor rgb="FFFBFBFB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262626"/>
          <bgColor rgb="FF000000"/>
        </patternFill>
      </fill>
    </dxf>
    <dxf>
      <fill>
        <patternFill patternType="solid">
          <fgColor rgb="FF346DF1"/>
          <bgColor rgb="FF000000"/>
        </patternFill>
      </fill>
    </dxf>
    <dxf>
      <fill>
        <patternFill patternType="solid">
          <fgColor rgb="FF141413"/>
          <bgColor rgb="FF000000"/>
        </patternFill>
      </fill>
    </dxf>
    <dxf>
      <fill>
        <patternFill patternType="solid">
          <fgColor rgb="FF1B1718"/>
          <bgColor rgb="FF000000"/>
        </patternFill>
      </fill>
    </dxf>
    <dxf>
      <fill>
        <patternFill patternType="solid">
          <fgColor rgb="FFB3B3B3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EEEEEE"/>
          <bgColor rgb="FF000000"/>
        </patternFill>
      </fill>
    </dxf>
    <dxf>
      <fill>
        <patternFill patternType="solid">
          <fgColor rgb="FF009353"/>
          <bgColor rgb="FF000000"/>
        </patternFill>
      </fill>
    </dxf>
    <dxf>
      <fill>
        <patternFill patternType="solid">
          <fgColor rgb="FFBEE3D3"/>
          <bgColor rgb="FF000000"/>
        </patternFill>
      </fill>
    </dxf>
    <dxf>
      <fill>
        <patternFill patternType="solid">
          <fgColor rgb="FFDDDDDD"/>
          <bgColor rgb="FF000000"/>
        </patternFill>
      </fill>
    </dxf>
  </dxf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353"/>
      <rgbColor rgb="FFB3B3B3"/>
      <rgbColor rgb="FF808080"/>
      <rgbColor rgb="FF9999FF"/>
      <rgbColor rgb="FF993366"/>
      <rgbColor rgb="FFFFFBCC"/>
      <rgbColor rgb="FFF0F0F0"/>
      <rgbColor rgb="FF660066"/>
      <rgbColor rgb="FFFF8080"/>
      <rgbColor rgb="FF00599D"/>
      <rgbColor rgb="FFB8DA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BEE3D3"/>
      <rgbColor rgb="FFFBFBFB"/>
      <rgbColor rgb="FFADC5E7"/>
      <rgbColor rgb="FFFF99CC"/>
      <rgbColor rgb="FFDDDDDD"/>
      <rgbColor rgb="FFFCD3C1"/>
      <rgbColor rgb="FF346DF1"/>
      <rgbColor rgb="FF33CCCC"/>
      <rgbColor rgb="FF99CC00"/>
      <rgbColor rgb="FFFFCC00"/>
      <rgbColor rgb="FFFAA61A"/>
      <rgbColor rgb="FFFF6600"/>
      <rgbColor rgb="FF666699"/>
      <rgbColor rgb="FF999999"/>
      <rgbColor rgb="FF1B1718"/>
      <rgbColor rgb="FF339966"/>
      <rgbColor rgb="FF141413"/>
      <rgbColor rgb="FF262626"/>
      <rgbColor rgb="FF993300"/>
      <rgbColor rgb="FF993366"/>
      <rgbColor rgb="FF333399"/>
      <rgbColor rgb="FF2629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sharedStrings" Target="sharedStrings.xml"/><Relationship Id="rId18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79" createdVersion="3">
  <cacheSource type="worksheet">
    <worksheetSource ref="A1:I380" sheet="DECISIONS 2020"/>
  </cacheSource>
  <cacheFields count="9">
    <cacheField name="ANNEE" numFmtId="0">
      <sharedItems containsSemiMixedTypes="0" containsString="0" containsNumber="1" containsInteger="1" minValue="2019" maxValue="2021" count="3">
        <n v="2019"/>
        <n v="2020"/>
        <n v="2021"/>
      </sharedItems>
    </cacheField>
    <cacheField name="ISO" numFmtId="0">
      <sharedItems containsBlank="1" count="142">
        <s v="AE"/>
        <s v="AF"/>
        <s v="AL"/>
        <s v="AM"/>
        <s v="AO"/>
        <s v="AR"/>
        <s v="AT"/>
        <s v="AU"/>
        <s v="AZ"/>
        <s v="BA"/>
        <s v="BD"/>
        <s v="BF"/>
        <s v="BG"/>
        <s v="BH"/>
        <s v="BI"/>
        <s v="BJ"/>
        <s v="BO"/>
        <s v="BR"/>
        <s v="BT"/>
        <s v="BY"/>
        <s v="CA"/>
        <s v="CD"/>
        <s v="CF"/>
        <s v="CG"/>
        <s v="CI"/>
        <s v="CL"/>
        <s v="CM"/>
        <s v="CN"/>
        <s v="CO"/>
        <s v="CR"/>
        <s v="CU"/>
        <s v="CV"/>
        <s v="DJ"/>
        <s v="DM"/>
        <s v="DO"/>
        <s v="DZ"/>
        <s v="EC"/>
        <s v="EG"/>
        <s v="EH"/>
        <s v="ER"/>
        <s v="ES"/>
        <s v="ET"/>
        <s v="FI"/>
        <s v="GA"/>
        <s v="GE"/>
        <s v="GH"/>
        <s v="GM"/>
        <s v="GN"/>
        <s v="GQ"/>
        <s v="GR"/>
        <s v="GW"/>
        <s v="HN"/>
        <s v="HR"/>
        <s v="HT"/>
        <s v="ID"/>
        <s v="IL"/>
        <s v="IN"/>
        <s v="IQ"/>
        <s v="IR"/>
        <s v="IT"/>
        <s v="JM"/>
        <s v="JO"/>
        <s v="JP"/>
        <s v="KE"/>
        <s v="KG"/>
        <s v="KH"/>
        <s v="KM"/>
        <s v="KN"/>
        <s v="KP"/>
        <s v="KR"/>
        <s v="KW"/>
        <s v="KZ"/>
        <s v="LA"/>
        <s v="LB"/>
        <s v="LC"/>
        <s v="LK"/>
        <s v="LR"/>
        <s v="LV"/>
        <s v="LY"/>
        <s v="MA"/>
        <s v="MD"/>
        <s v="ME"/>
        <s v="MG"/>
        <s v="MK"/>
        <s v="ML"/>
        <s v="MM"/>
        <s v="MN"/>
        <s v="MR"/>
        <s v="MU"/>
        <s v="MX"/>
        <s v="MY"/>
        <s v="MZ"/>
        <s v="NE"/>
        <s v="NG"/>
        <s v="NI"/>
        <s v="NP"/>
        <s v="PE"/>
        <s v="PH"/>
        <s v="PK"/>
        <s v="PL"/>
        <s v="PS"/>
        <s v="PSE"/>
        <s v="PT"/>
        <s v="RO"/>
        <s v="RS"/>
        <s v="RU"/>
        <s v="RW"/>
        <s v="SA"/>
        <s v="SD"/>
        <s v="SK"/>
        <s v="SL"/>
        <s v="SN"/>
        <s v="SO"/>
        <s v="SOL"/>
        <s v="SR"/>
        <s v="SS"/>
        <s v="ST"/>
        <s v="SV"/>
        <s v="SY"/>
        <s v="SZ"/>
        <s v="TD"/>
        <s v="TG"/>
        <s v="TH"/>
        <s v="TJ"/>
        <s v="TM"/>
        <s v="TN"/>
        <s v="TR"/>
        <s v="TT"/>
        <s v="TW"/>
        <s v="TZ"/>
        <s v="UA"/>
        <s v="UG"/>
        <s v="US"/>
        <s v="UZ"/>
        <s v="VE"/>
        <s v="VN"/>
        <s v="XK"/>
        <s v="YE"/>
        <s v="ZA"/>
        <s v="ZM"/>
        <s v="ZW"/>
        <m/>
      </sharedItems>
    </cacheField>
    <cacheField name="nat " numFmtId="0">
      <sharedItems count="161">
        <s v="Afghanistan"/>
        <s v="Afrique du Sud"/>
        <s v="Afrique Sud"/>
        <s v="Albanie"/>
        <s v="Algérie"/>
        <s v="Angola"/>
        <s v="Arabie Saoudite"/>
        <s v="Argentine"/>
        <s v="Arménie"/>
        <s v="ARYM"/>
        <s v="Australie"/>
        <s v="Autriche"/>
        <s v="Azerbaïdjan"/>
        <s v="Bahreïn"/>
        <s v="Bangladesh"/>
        <s v="Bénin"/>
        <s v="Bhoutan"/>
        <s v="Biélorussie"/>
        <s v="Birmanie"/>
        <s v="Bolivie"/>
        <s v="Bosnie-Herzégovine"/>
        <s v="Bosnie‐Herzégovine"/>
        <s v="Brésil"/>
        <s v="Bulgarie"/>
        <s v="Burkina"/>
        <s v="Burkina Faso"/>
        <s v="Burundi"/>
        <s v="Cambodge"/>
        <s v="Cameroun"/>
        <s v="Canada"/>
        <s v="Cap-Vert"/>
        <s v="Cap‐Vert"/>
        <s v="Centrafrique"/>
        <s v="Chili"/>
        <s v="Chine"/>
        <s v="Cisjordanie"/>
        <s v="Colombie"/>
        <s v="Comores"/>
        <s v="Congo"/>
        <s v="Corée  Sud"/>
        <s v="Corée du nord"/>
        <s v="Corée du Sud"/>
        <s v="Costa Rica"/>
        <s v="Côte d'Ivoire"/>
        <s v="Côted'Ivoire"/>
        <s v="Croatie"/>
        <s v="Cuba"/>
        <s v="Djibouti"/>
        <s v="Dominicaine (Rép.)"/>
        <s v="Dominique"/>
        <s v="Egypte"/>
        <s v="Emirats arabes unies"/>
        <s v="Equateur"/>
        <s v="Erythrée"/>
        <s v="Espagne"/>
        <s v="ESWATINI"/>
        <s v="Etats-Unis"/>
        <s v="États‐Unis"/>
        <s v="Ethiopie"/>
        <s v="Éthiopie"/>
        <s v="Finlande"/>
        <s v="Gabon"/>
        <s v="Gambie"/>
        <s v="Géorgie"/>
        <s v="Ghana"/>
        <s v="Grèce"/>
        <s v="Guinée"/>
        <s v="Guinée Equatoriale"/>
        <s v="Guinée Équatoriale"/>
        <s v="Guinée-Bissau"/>
        <s v="Guinée‐Bissau"/>
        <s v="Haïti"/>
        <s v="Honduras"/>
        <s v="Iles Salomon"/>
        <s v="Inde"/>
        <s v="Indonésie"/>
        <s v="Irak"/>
        <s v="Iran"/>
        <s v="Israël"/>
        <s v="Italie"/>
        <s v="Jamaïque"/>
        <s v="Japon"/>
        <s v="Jordanie"/>
        <s v="Kazakhstan"/>
        <s v="Kenya"/>
        <s v="Kirghizistan"/>
        <s v="Kirghizstan"/>
        <s v="Kosovo"/>
        <s v="Koweït"/>
        <s v="Laos"/>
        <s v="Lettonie"/>
        <s v="Liban"/>
        <s v="Libéria"/>
        <s v="Libye"/>
        <s v="Macédoine du Nord (Rép.)"/>
        <s v="Madagascar"/>
        <s v="Malaisie"/>
        <s v="Mali"/>
        <s v="Maroc"/>
        <s v="Maurice"/>
        <s v="Mauritanie"/>
        <s v="Mexique"/>
        <s v="Moldavie"/>
        <s v="Mongolie"/>
        <s v="Monténégro"/>
        <s v="MOZAMBIQUE"/>
        <s v="Népal"/>
        <s v="Nicaragua"/>
        <s v="Niger"/>
        <s v="Nigéria"/>
        <s v="Ouganda"/>
        <s v="Ouzbékistan"/>
        <s v="Pakistan"/>
        <s v="Palestine"/>
        <s v="Pérou"/>
        <s v="Philippines"/>
        <s v="Pologne"/>
        <s v="Portugal"/>
        <s v="RD CONGO"/>
        <s v="Rép. dém. du Congo"/>
        <s v="Rép. Dominicaine"/>
        <s v="Roumanie"/>
        <s v="Russie"/>
        <s v="Rwanda"/>
        <s v="Sahara occidental"/>
        <s v="Saint‐Christophe‐et‐Niévès"/>
        <s v="Sainte‐Lucie"/>
        <s v="Salvador"/>
        <s v="Sao Tomé‐et‐Principe"/>
        <s v="Sénégal"/>
        <s v="Serbie"/>
        <s v="Sierra Leone"/>
        <s v="SLOVAQUIE"/>
        <s v="Somalie"/>
        <s v="Soudan"/>
        <s v="Soudan du Sud"/>
        <s v="Soudan Sud"/>
        <s v="Sri Lanka"/>
        <s v="Suriname"/>
        <s v="Syrie"/>
        <s v="Tadjikistan"/>
        <s v="Taïwan"/>
        <s v="Tanzanie"/>
        <s v="Tchad"/>
        <s v="Territoires palestiniens"/>
        <s v="Thaïlande"/>
        <s v="Togo"/>
        <s v="TOTAL"/>
        <s v="Trinité‐et‐Tobago"/>
        <s v="Tunisie"/>
        <s v="Turkménistan"/>
        <s v="Turquie"/>
        <s v="Ukraine"/>
        <s v="Venezuela"/>
        <s v="Vénézuéla"/>
        <s v="Viêt-Nam"/>
        <s v="Vietnam"/>
        <s v="Yémen"/>
        <s v="Zambie"/>
        <s v="Zimbabwe"/>
        <s v="Zimbabwé"/>
      </sharedItems>
    </cacheField>
    <cacheField name="RS CNDA" numFmtId="0">
      <sharedItems containsString="0" containsBlank="1" containsNumber="1" containsInteger="1" minValue="0" maxValue="10013" count="122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0"/>
        <n v="21"/>
        <n v="22"/>
        <n v="23"/>
        <n v="24"/>
        <n v="25"/>
        <n v="26"/>
        <n v="27"/>
        <n v="29"/>
        <n v="30"/>
        <n v="31"/>
        <n v="32"/>
        <n v="35"/>
        <n v="37"/>
        <n v="39"/>
        <n v="42"/>
        <n v="43"/>
        <n v="45"/>
        <n v="46"/>
        <n v="48"/>
        <n v="49"/>
        <n v="51"/>
        <n v="52"/>
        <n v="53"/>
        <n v="56"/>
        <n v="57"/>
        <n v="58"/>
        <n v="60"/>
        <n v="66"/>
        <n v="68"/>
        <n v="73"/>
        <n v="75"/>
        <n v="78"/>
        <n v="80"/>
        <n v="83"/>
        <n v="88"/>
        <n v="90"/>
        <n v="95"/>
        <n v="96"/>
        <n v="98"/>
        <n v="102"/>
        <n v="105"/>
        <n v="109"/>
        <n v="113"/>
        <n v="115"/>
        <n v="116"/>
        <n v="118"/>
        <n v="120"/>
        <n v="122"/>
        <n v="125"/>
        <n v="128"/>
        <n v="133"/>
        <n v="136"/>
        <n v="144"/>
        <n v="148"/>
        <n v="159"/>
        <n v="163"/>
        <n v="166"/>
        <n v="168"/>
        <n v="169"/>
        <n v="170"/>
        <n v="177"/>
        <n v="181"/>
        <n v="190"/>
        <n v="197"/>
        <n v="202"/>
        <n v="210"/>
        <n v="216"/>
        <n v="252"/>
        <n v="258"/>
        <n v="281"/>
        <n v="288"/>
        <n v="292"/>
        <n v="293"/>
        <n v="319"/>
        <n v="334"/>
        <n v="376"/>
        <n v="384"/>
        <n v="395"/>
        <n v="440"/>
        <n v="443"/>
        <n v="444"/>
        <n v="450"/>
        <n v="459"/>
        <n v="483"/>
        <n v="495"/>
        <n v="501"/>
        <n v="521"/>
        <n v="607"/>
        <n v="646"/>
        <n v="666"/>
        <n v="670"/>
        <n v="743"/>
        <n v="765"/>
        <n v="801"/>
        <n v="823"/>
        <n v="861"/>
        <n v="958"/>
        <n v="1016"/>
        <n v="6130"/>
        <n v="9237"/>
        <n v="10013"/>
        <m/>
      </sharedItems>
    </cacheField>
    <cacheField name="PS CNDA" numFmtId="0">
      <sharedItems containsString="0" containsBlank="1" containsNumber="1" containsInteger="1" minValue="0" maxValue="5099" count="81">
        <n v="0"/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6"/>
        <n v="17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7"/>
        <n v="39"/>
        <n v="40"/>
        <n v="41"/>
        <n v="44"/>
        <n v="45"/>
        <n v="46"/>
        <n v="49"/>
        <n v="56"/>
        <n v="59"/>
        <n v="60"/>
        <n v="62"/>
        <n v="67"/>
        <n v="72"/>
        <n v="75"/>
        <n v="76"/>
        <n v="81"/>
        <n v="86"/>
        <n v="89"/>
        <n v="90"/>
        <n v="95"/>
        <n v="104"/>
        <n v="106"/>
        <n v="110"/>
        <n v="121"/>
        <n v="125"/>
        <n v="126"/>
        <n v="136"/>
        <n v="138"/>
        <n v="143"/>
        <n v="149"/>
        <n v="153"/>
        <n v="170"/>
        <n v="174"/>
        <n v="188"/>
        <n v="192"/>
        <n v="244"/>
        <n v="277"/>
        <n v="330"/>
        <n v="406"/>
        <n v="449"/>
        <n v="489"/>
        <n v="635"/>
        <n v="1208"/>
        <n v="2029"/>
        <n v="2037"/>
        <n v="4141"/>
        <n v="4638"/>
        <n v="5099"/>
        <m/>
      </sharedItems>
    </cacheField>
    <cacheField name="ACCORDS" numFmtId="0">
      <sharedItems containsString="0" containsBlank="1" containsNumber="1" containsInteger="1" minValue="0" maxValue="15112" count="139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31"/>
        <n v="32"/>
        <n v="33"/>
        <n v="34"/>
        <n v="36"/>
        <n v="37"/>
        <n v="38"/>
        <n v="39"/>
        <n v="41"/>
        <n v="42"/>
        <n v="43"/>
        <n v="46"/>
        <n v="47"/>
        <n v="48"/>
        <n v="50"/>
        <n v="51"/>
        <n v="52"/>
        <n v="54"/>
        <n v="55"/>
        <n v="56"/>
        <n v="59"/>
        <n v="60"/>
        <n v="61"/>
        <n v="68"/>
        <n v="71"/>
        <n v="73"/>
        <n v="74"/>
        <n v="75"/>
        <n v="77"/>
        <n v="78"/>
        <n v="82"/>
        <n v="83"/>
        <n v="84"/>
        <n v="85"/>
        <n v="86"/>
        <n v="94"/>
        <n v="97"/>
        <n v="101"/>
        <n v="108"/>
        <n v="109"/>
        <n v="111"/>
        <n v="112"/>
        <n v="117"/>
        <n v="122"/>
        <n v="127"/>
        <n v="130"/>
        <n v="133"/>
        <n v="134"/>
        <n v="135"/>
        <n v="136"/>
        <n v="140"/>
        <n v="147"/>
        <n v="156"/>
        <n v="157"/>
        <n v="159"/>
        <n v="163"/>
        <n v="172"/>
        <n v="173"/>
        <n v="175"/>
        <n v="181"/>
        <n v="184"/>
        <n v="188"/>
        <n v="189"/>
        <n v="191"/>
        <n v="197"/>
        <n v="198"/>
        <n v="204"/>
        <n v="210"/>
        <n v="211"/>
        <n v="216"/>
        <n v="219"/>
        <n v="221"/>
        <n v="264"/>
        <n v="279"/>
        <n v="317"/>
        <n v="337"/>
        <n v="356"/>
        <n v="395"/>
        <n v="403"/>
        <n v="408"/>
        <n v="418"/>
        <n v="457"/>
        <n v="472"/>
        <n v="501"/>
        <n v="506"/>
        <n v="510"/>
        <n v="539"/>
        <n v="554"/>
        <n v="568"/>
        <n v="577"/>
        <n v="595"/>
        <n v="657"/>
        <n v="684"/>
        <n v="707"/>
        <n v="736"/>
        <n v="756"/>
        <n v="777"/>
        <n v="858"/>
        <n v="881"/>
        <n v="886"/>
        <n v="954"/>
        <n v="966"/>
        <n v="996"/>
        <n v="1208"/>
        <n v="1378"/>
        <n v="1729"/>
        <n v="2530"/>
        <n v="2995"/>
        <n v="10271"/>
        <n v="13875"/>
        <n v="15112"/>
        <m/>
      </sharedItems>
    </cacheField>
    <cacheField name="REJETS" numFmtId="0">
      <sharedItems containsString="0" containsBlank="1" containsNumber="1" containsInteger="1" minValue="0" maxValue="53291" count="20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22"/>
        <n v="23"/>
        <n v="25"/>
        <n v="26"/>
        <n v="27"/>
        <n v="28"/>
        <n v="29"/>
        <n v="31"/>
        <n v="32"/>
        <n v="33"/>
        <n v="34"/>
        <n v="37"/>
        <n v="38"/>
        <n v="39"/>
        <n v="40"/>
        <n v="42"/>
        <n v="43"/>
        <n v="47"/>
        <n v="48"/>
        <n v="50"/>
        <n v="51"/>
        <n v="53"/>
        <n v="54"/>
        <n v="55"/>
        <n v="56"/>
        <n v="57"/>
        <n v="62"/>
        <n v="63"/>
        <n v="65"/>
        <n v="66"/>
        <n v="68"/>
        <n v="70"/>
        <n v="74"/>
        <n v="76"/>
        <n v="77"/>
        <n v="78"/>
        <n v="80"/>
        <n v="82"/>
        <n v="87"/>
        <n v="88"/>
        <n v="89"/>
        <n v="93"/>
        <n v="96"/>
        <n v="97"/>
        <n v="98"/>
        <n v="104"/>
        <n v="112"/>
        <n v="113"/>
        <n v="114"/>
        <n v="115"/>
        <n v="118"/>
        <n v="119"/>
        <n v="122"/>
        <n v="124"/>
        <n v="127"/>
        <n v="128"/>
        <n v="129"/>
        <n v="132"/>
        <n v="139"/>
        <n v="142"/>
        <n v="143"/>
        <n v="147"/>
        <n v="150"/>
        <n v="155"/>
        <n v="157"/>
        <n v="160"/>
        <n v="164"/>
        <n v="168"/>
        <n v="170"/>
        <n v="171"/>
        <n v="178"/>
        <n v="179"/>
        <n v="180"/>
        <n v="181"/>
        <n v="188"/>
        <n v="190"/>
        <n v="200"/>
        <n v="222"/>
        <n v="229"/>
        <n v="233"/>
        <n v="238"/>
        <n v="239"/>
        <n v="252"/>
        <n v="257"/>
        <n v="258"/>
        <n v="260"/>
        <n v="264"/>
        <n v="266"/>
        <n v="272"/>
        <n v="286"/>
        <n v="288"/>
        <n v="298"/>
        <n v="304"/>
        <n v="306"/>
        <n v="308"/>
        <n v="315"/>
        <n v="324"/>
        <n v="336"/>
        <n v="352"/>
        <n v="358"/>
        <n v="375"/>
        <n v="386"/>
        <n v="392"/>
        <n v="402"/>
        <n v="418"/>
        <n v="419"/>
        <n v="427"/>
        <n v="435"/>
        <n v="448"/>
        <n v="468"/>
        <n v="490"/>
        <n v="507"/>
        <n v="516"/>
        <n v="522"/>
        <n v="533"/>
        <n v="583"/>
        <n v="609"/>
        <n v="619"/>
        <n v="621"/>
        <n v="640"/>
        <n v="656"/>
        <n v="666"/>
        <n v="674"/>
        <n v="708"/>
        <n v="726"/>
        <n v="740"/>
        <n v="741"/>
        <n v="746"/>
        <n v="751"/>
        <n v="852"/>
        <n v="855"/>
        <n v="885"/>
        <n v="890"/>
        <n v="911"/>
        <n v="944"/>
        <n v="957"/>
        <n v="980"/>
        <n v="1019"/>
        <n v="1030"/>
        <n v="1037"/>
        <n v="1064"/>
        <n v="1116"/>
        <n v="1178"/>
        <n v="1223"/>
        <n v="1268"/>
        <n v="1374"/>
        <n v="1435"/>
        <n v="1481"/>
        <n v="1514"/>
        <n v="1517"/>
        <n v="1531"/>
        <n v="1557"/>
        <n v="1596"/>
        <n v="1601"/>
        <n v="1702"/>
        <n v="1740"/>
        <n v="1755"/>
        <n v="1814"/>
        <n v="1825"/>
        <n v="1930"/>
        <n v="1932"/>
        <n v="1997"/>
        <n v="2119"/>
        <n v="2157"/>
        <n v="2220"/>
        <n v="2277"/>
        <n v="2393"/>
        <n v="2536"/>
        <n v="2567"/>
        <n v="2820"/>
        <n v="2872"/>
        <n v="3011"/>
        <n v="3111"/>
        <n v="3219"/>
        <n v="3261"/>
        <n v="5053"/>
        <n v="5376"/>
        <n v="5727"/>
        <n v="7154"/>
        <n v="31746"/>
        <n v="52442"/>
        <n v="53291"/>
        <m/>
      </sharedItems>
    </cacheField>
    <cacheField name="DECISIONS" numFmtId="0">
      <sharedItems containsString="0" containsBlank="1" containsNumber="1" containsInteger="1" minValue="1" maxValue="68403" count="2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6"/>
        <n v="27"/>
        <n v="29"/>
        <n v="30"/>
        <n v="32"/>
        <n v="33"/>
        <n v="34"/>
        <n v="35"/>
        <n v="36"/>
        <n v="37"/>
        <n v="40"/>
        <n v="41"/>
        <n v="42"/>
        <n v="46"/>
        <n v="47"/>
        <n v="52"/>
        <n v="53"/>
        <n v="54"/>
        <n v="55"/>
        <n v="56"/>
        <n v="57"/>
        <n v="58"/>
        <n v="59"/>
        <n v="60"/>
        <n v="62"/>
        <n v="63"/>
        <n v="64"/>
        <n v="67"/>
        <n v="69"/>
        <n v="70"/>
        <n v="71"/>
        <n v="73"/>
        <n v="75"/>
        <n v="76"/>
        <n v="78"/>
        <n v="80"/>
        <n v="84"/>
        <n v="87"/>
        <n v="88"/>
        <n v="89"/>
        <n v="94"/>
        <n v="97"/>
        <n v="98"/>
        <n v="101"/>
        <n v="102"/>
        <n v="103"/>
        <n v="106"/>
        <n v="108"/>
        <n v="113"/>
        <n v="121"/>
        <n v="126"/>
        <n v="128"/>
        <n v="129"/>
        <n v="131"/>
        <n v="140"/>
        <n v="142"/>
        <n v="145"/>
        <n v="146"/>
        <n v="147"/>
        <n v="153"/>
        <n v="154"/>
        <n v="157"/>
        <n v="161"/>
        <n v="164"/>
        <n v="167"/>
        <n v="168"/>
        <n v="169"/>
        <n v="173"/>
        <n v="176"/>
        <n v="178"/>
        <n v="182"/>
        <n v="185"/>
        <n v="186"/>
        <n v="187"/>
        <n v="196"/>
        <n v="204"/>
        <n v="205"/>
        <n v="219"/>
        <n v="244"/>
        <n v="250"/>
        <n v="251"/>
        <n v="254"/>
        <n v="259"/>
        <n v="263"/>
        <n v="268"/>
        <n v="271"/>
        <n v="274"/>
        <n v="276"/>
        <n v="278"/>
        <n v="281"/>
        <n v="294"/>
        <n v="297"/>
        <n v="313"/>
        <n v="321"/>
        <n v="344"/>
        <n v="349"/>
        <n v="357"/>
        <n v="358"/>
        <n v="360"/>
        <n v="366"/>
        <n v="371"/>
        <n v="379"/>
        <n v="386"/>
        <n v="388"/>
        <n v="390"/>
        <n v="393"/>
        <n v="400"/>
        <n v="421"/>
        <n v="445"/>
        <n v="453"/>
        <n v="481"/>
        <n v="517"/>
        <n v="550"/>
        <n v="557"/>
        <n v="590"/>
        <n v="599"/>
        <n v="600"/>
        <n v="607"/>
        <n v="611"/>
        <n v="629"/>
        <n v="657"/>
        <n v="682"/>
        <n v="762"/>
        <n v="767"/>
        <n v="792"/>
        <n v="799"/>
        <n v="852"/>
        <n v="887"/>
        <n v="893"/>
        <n v="919"/>
        <n v="939"/>
        <n v="949"/>
        <n v="994"/>
        <n v="1018"/>
        <n v="1025"/>
        <n v="1047"/>
        <n v="1143"/>
        <n v="1159"/>
        <n v="1170"/>
        <n v="1202"/>
        <n v="1204"/>
        <n v="1211"/>
        <n v="1212"/>
        <n v="1226"/>
        <n v="1253"/>
        <n v="1301"/>
        <n v="1304"/>
        <n v="1358"/>
        <n v="1379"/>
        <n v="1388"/>
        <n v="1401"/>
        <n v="1412"/>
        <n v="1433"/>
        <n v="1434"/>
        <n v="1555"/>
        <n v="1586"/>
        <n v="1604"/>
        <n v="1608"/>
        <n v="1664"/>
        <n v="1665"/>
        <n v="1708"/>
        <n v="1791"/>
        <n v="1844"/>
        <n v="1938"/>
        <n v="1961"/>
        <n v="1971"/>
        <n v="2036"/>
        <n v="2120"/>
        <n v="2250"/>
        <n v="2312"/>
        <n v="2358"/>
        <n v="2362"/>
        <n v="2438"/>
        <n v="2523"/>
        <n v="2586"/>
        <n v="2673"/>
        <n v="2695"/>
        <n v="2788"/>
        <n v="2814"/>
        <n v="2874"/>
        <n v="3063"/>
        <n v="3139"/>
        <n v="3521"/>
        <n v="3688"/>
        <n v="3767"/>
        <n v="4119"/>
        <n v="4185"/>
        <n v="4476"/>
        <n v="5548"/>
        <n v="6122"/>
        <n v="6261"/>
        <n v="8150"/>
        <n v="42020"/>
        <n v="66437"/>
        <n v="68403"/>
        <m/>
      </sharedItems>
    </cacheField>
    <cacheField name="TX ANNUL" numFmtId="0">
      <sharedItems containsBlank="1" containsMixedTypes="1" containsNumber="1" minValue="0" maxValue="1" count="247">
        <n v="0"/>
        <n v="0.00254452926208651"/>
        <n v="0.00729927007299269"/>
        <n v="0.0103036876355749"/>
        <n v="0.0110375275938189"/>
        <n v="0.0140845070422535"/>
        <n v="0.0149253731343284"/>
        <n v="0.0155038759689923"/>
        <n v="0.01580826109128"/>
        <n v="0.0187891440501043"/>
        <n v="0.0191552062868369"/>
        <n v="0.0193348801237432"/>
        <n v="0.0204081632653061"/>
        <n v="0.0215946843853821"/>
        <n v="0.0224719101123596"/>
        <n v="0.0229007633587787"/>
        <n v="0.025830258302583"/>
        <n v="0.027027027027027"/>
        <n v="0.0285714285714286"/>
        <n v="0.0293017456359102"/>
        <n v="0.0310021629416006"/>
        <n v="0.0320855614973262"/>
        <n v="0.0359864521591872"/>
        <n v="0.0374331550802139"/>
        <n v="0.0430879712746858"/>
        <n v="0.0454545454545454"/>
        <n v="0.0459126539753639"/>
        <n v="0.0461538461538462"/>
        <n v="0.0515259611573523"/>
        <n v="0.0526315789473685"/>
        <n v="0.0574712643678161"/>
        <n v="0.0578386605783866"/>
        <n v="0.0584577114427861"/>
        <n v="0.0599214145383104"/>
        <n v="0.0623571661769507"/>
        <n v="0.0645213982358707"/>
        <n v="0.0652173913043478"/>
        <n v="0.0655737704918032"/>
        <n v="0.0683229813664597"/>
        <n v="0.0740740740740741"/>
        <n v="0.0746268656716418"/>
        <n v="0.0769230769230769"/>
        <n v="0.0785714285714286"/>
        <n v="0.0804804804804805"/>
        <n v="0.0804931109499637"/>
        <n v="0.0869565217391305"/>
        <n v="0.0880829015544041"/>
        <n v="0.0883413461538462"/>
        <n v="0.0894428152492669"/>
        <n v="0.0894568690095847"/>
        <n v="0.0909090909090909"/>
        <n v="0.0935251798561151"/>
        <n v="0.0943396226415094"/>
        <n v="0.0952380952380952"/>
        <n v="0.0975609756097561"/>
        <n v="0.0984251968503937"/>
        <n v="0.1"/>
        <n v="0.101851851851852"/>
        <n v="0.105263157894737"/>
        <n v="0.108108108108108"/>
        <n v="0.10958904109589"/>
        <n v="0.111111111111111"/>
        <n v="0.114649681528662"/>
        <n v="0.115384615384615"/>
        <n v="0.116398713826367"/>
        <n v="0.116666666666667"/>
        <n v="0.117241379310345"/>
        <n v="0.119047619047619"/>
        <n v="0.120793787748059"/>
        <n v="0.122208588957055"/>
        <n v="0.125"/>
        <n v="0.129213483146067"/>
        <n v="0.130281690140845"/>
        <n v="0.135135135135135"/>
        <n v="0.139784946236559"/>
        <n v="0.14"/>
        <n v="0.142857142857143"/>
        <n v="0.144444444444445"/>
        <n v="0.145454545454546"/>
        <n v="0.145631067961165"/>
        <n v="0.147058823529412"/>
        <n v="0.147140864714087"/>
        <n v="0.148936170212766"/>
        <n v="0.149463253509496"/>
        <n v="0.149952244508118"/>
        <n v="0.150837988826816"/>
        <n v="0.151296829971182"/>
        <n v="0.153846153846154"/>
        <n v="0.156453362255965"/>
        <n v="0.16010498687664"/>
        <n v="0.162162162162162"/>
        <n v="0.163934426229508"/>
        <n v="0.166666666666667"/>
        <n v="0.170212765957447"/>
        <n v="0.171717171717172"/>
        <n v="0.173890608875129"/>
        <n v="0.173913043478261"/>
        <n v="0.183673469387755"/>
        <n v="0.1875"/>
        <n v="0.190082644628099"/>
        <n v="0.19047619047619"/>
        <n v="0.191489361702128"/>
        <n v="0.192307692307692"/>
        <n v="0.19294042485226"/>
        <n v="0.193548387096774"/>
        <n v="0.1939586645469"/>
        <n v="0.195121951219512"/>
        <n v="0.197169811320755"/>
        <n v="0.197889182058048"/>
        <n v="0.198771635957566"/>
        <n v="0.198879551820728"/>
        <n v="0.2"/>
        <n v="0.20069020440669"/>
        <n v="0.202920830130669"/>
        <n v="0.203125"/>
        <n v="0.203730272596844"/>
        <n v="0.204081632653061"/>
        <n v="0.207257762813318"/>
        <n v="0.207547169811321"/>
        <n v="0.207792207792208"/>
        <n v="0.207920792079208"/>
        <n v="0.20830298616169"/>
        <n v="0.208640674394099"/>
        <n v="0.210526315789474"/>
        <n v="0.210650691632675"/>
        <n v="0.212389380530973"/>
        <n v="0.214285714285714"/>
        <n v="0.219512195121951"/>
        <n v="0.220925982778533"/>
        <n v="0.222222222222222"/>
        <n v="0.225352112676056"/>
        <n v="0.226027397260274"/>
        <n v="0.226666666666667"/>
        <n v="0.226744186046512"/>
        <n v="0.227799227799228"/>
        <n v="0.230824372759857"/>
        <n v="0.232876712328767"/>
        <n v="0.233475479744137"/>
        <n v="0.235294117647059"/>
        <n v="0.244502617801047"/>
        <n v="0.244943820224719"/>
        <n v="0.245614035087719"/>
        <n v="0.249154453213078"/>
        <n v="0.25"/>
        <n v="0.253246753246753"/>
        <n v="0.255451713395639"/>
        <n v="0.257250945775536"/>
        <n v="0.259259259259259"/>
        <n v="0.263727121464226"/>
        <n v="0.270945754047146"/>
        <n v="0.27219512195122"/>
        <n v="0.272727272727273"/>
        <n v="0.275"/>
        <n v="0.277566539923954"/>
        <n v="0.282122905027933"/>
        <n v="0.290076335877863"/>
        <n v="0.292517006802721"/>
        <n v="0.3"/>
        <n v="0.301145662847791"/>
        <n v="0.301369863013699"/>
        <n v="0.30188679245283"/>
        <n v="0.3046875"/>
        <n v="0.307543520309478"/>
        <n v="0.309719934102142"/>
        <n v="0.310344827586207"/>
        <n v="0.3125"/>
        <n v="0.313868613138686"/>
        <n v="0.317919075144509"/>
        <n v="0.318181818181818"/>
        <n v="0.3203125"/>
        <n v="0.323943661971831"/>
        <n v="0.326195574589579"/>
        <n v="0.326901669758813"/>
        <n v="0.327586206896552"/>
        <n v="0.328881469115192"/>
        <n v="0.330677290836653"/>
        <n v="0.333333333333333"/>
        <n v="0.338983050847458"/>
        <n v="0.345762711864407"/>
        <n v="0.346153846153846"/>
        <n v="0.351598173515982"/>
        <n v="0.352580927384077"/>
        <n v="0.354815864022663"/>
        <n v="0.358490566037736"/>
        <n v="0.361940298507463"/>
        <n v="0.362745098039216"/>
        <n v="0.363636363636364"/>
        <n v="0.363896848137536"/>
        <n v="0.365853658536585"/>
        <n v="0.375"/>
        <n v="0.382352941176471"/>
        <n v="0.4"/>
        <n v="0.413934426229508"/>
        <n v="0.416370106761566"/>
        <n v="0.416666666666667"/>
        <n v="0.423597678916828"/>
        <n v="0.424242424242424"/>
        <n v="0.4375"/>
        <n v="0.44311377245509"/>
        <n v="0.446555819477435"/>
        <n v="0.448275862068966"/>
        <n v="0.470588235294118"/>
        <n v="0.472727272727273"/>
        <n v="0.474849094567404"/>
        <n v="0.493370551290998"/>
        <n v="0.498402555910543"/>
        <n v="0.5"/>
        <n v="0.503681885125184"/>
        <n v="0.510989010989011"/>
        <n v="0.533333333333333"/>
        <n v="0.541237113402062"/>
        <n v="0.55"/>
        <n v="0.5525"/>
        <n v="0.5625"/>
        <n v="0.582491582491582"/>
        <n v="0.583333333333333"/>
        <n v="0.583783783783784"/>
        <n v="0.584393553859203"/>
        <n v="0.590909090909091"/>
        <n v="0.592592592592593"/>
        <n v="0.597633136094675"/>
        <n v="0.600326264274062"/>
        <n v="0.625"/>
        <n v="0.631578947368421"/>
        <n v="0.633333333333333"/>
        <n v="0.641089108910891"/>
        <n v="0.647442872687704"/>
        <n v="0.652"/>
        <n v="0.658536585365854"/>
        <n v="0.661016949152542"/>
        <n v="0.666666666666667"/>
        <n v="0.669124218051832"/>
        <n v="0.67459324155194"/>
        <n v="0.679447852760736"/>
        <n v="0.681818181818182"/>
        <n v="0.692307692307692"/>
        <n v="0.701030927835052"/>
        <n v="0.705882352941176"/>
        <n v="0.72"/>
        <n v="0.747837370242215"/>
        <n v="0.75"/>
        <n v="0.805989168525008"/>
        <n v="0.826086956521739"/>
        <n v="0.85"/>
        <n v="1"/>
        <e v="#DIV/0 !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">
  <r>
    <x v="1"/>
    <x v="141"/>
    <x v="147"/>
    <x v="118"/>
    <x v="77"/>
    <x v="135"/>
    <x v="200"/>
    <x v="215"/>
    <x v="139"/>
  </r>
  <r>
    <x v="1"/>
    <x v="47"/>
    <x v="66"/>
    <x v="114"/>
    <x v="60"/>
    <x v="128"/>
    <x v="194"/>
    <x v="209"/>
    <x v="135"/>
  </r>
  <r>
    <x v="1"/>
    <x v="1"/>
    <x v="0"/>
    <x v="105"/>
    <x v="75"/>
    <x v="133"/>
    <x v="137"/>
    <x v="204"/>
    <x v="241"/>
  </r>
  <r>
    <x v="1"/>
    <x v="44"/>
    <x v="63"/>
    <x v="28"/>
    <x v="18"/>
    <x v="41"/>
    <x v="188"/>
    <x v="197"/>
    <x v="11"/>
  </r>
  <r>
    <x v="1"/>
    <x v="2"/>
    <x v="3"/>
    <x v="39"/>
    <x v="47"/>
    <x v="72"/>
    <x v="187"/>
    <x v="196"/>
    <x v="28"/>
  </r>
  <r>
    <x v="1"/>
    <x v="10"/>
    <x v="14"/>
    <x v="91"/>
    <x v="57"/>
    <x v="107"/>
    <x v="175"/>
    <x v="190"/>
    <x v="107"/>
  </r>
  <r>
    <x v="1"/>
    <x v="53"/>
    <x v="71"/>
    <x v="20"/>
    <x v="10"/>
    <x v="27"/>
    <x v="180"/>
    <x v="187"/>
    <x v="8"/>
  </r>
  <r>
    <x v="1"/>
    <x v="93"/>
    <x v="109"/>
    <x v="92"/>
    <x v="35"/>
    <x v="102"/>
    <x v="174"/>
    <x v="186"/>
    <x v="95"/>
  </r>
  <r>
    <x v="1"/>
    <x v="24"/>
    <x v="44"/>
    <x v="89"/>
    <x v="45"/>
    <x v="103"/>
    <x v="167"/>
    <x v="184"/>
    <x v="109"/>
  </r>
  <r>
    <x v="1"/>
    <x v="84"/>
    <x v="97"/>
    <x v="50"/>
    <x v="31"/>
    <x v="68"/>
    <x v="173"/>
    <x v="183"/>
    <x v="37"/>
  </r>
  <r>
    <x v="1"/>
    <x v="98"/>
    <x v="112"/>
    <x v="66"/>
    <x v="24"/>
    <x v="78"/>
    <x v="170"/>
    <x v="181"/>
    <x v="47"/>
  </r>
  <r>
    <x v="1"/>
    <x v="108"/>
    <x v="134"/>
    <x v="98"/>
    <x v="67"/>
    <x v="119"/>
    <x v="143"/>
    <x v="170"/>
    <x v="207"/>
  </r>
  <r>
    <x v="1"/>
    <x v="21"/>
    <x v="118"/>
    <x v="83"/>
    <x v="43"/>
    <x v="99"/>
    <x v="160"/>
    <x v="168"/>
    <x v="113"/>
  </r>
  <r>
    <x v="1"/>
    <x v="112"/>
    <x v="133"/>
    <x v="90"/>
    <x v="72"/>
    <x v="123"/>
    <x v="128"/>
    <x v="165"/>
    <x v="225"/>
  </r>
  <r>
    <x v="1"/>
    <x v="126"/>
    <x v="151"/>
    <x v="97"/>
    <x v="8"/>
    <x v="105"/>
    <x v="146"/>
    <x v="159"/>
    <x v="181"/>
  </r>
  <r>
    <x v="1"/>
    <x v="75"/>
    <x v="137"/>
    <x v="87"/>
    <x v="24"/>
    <x v="100"/>
    <x v="148"/>
    <x v="157"/>
    <x v="150"/>
  </r>
  <r>
    <x v="1"/>
    <x v="118"/>
    <x v="139"/>
    <x v="102"/>
    <x v="58"/>
    <x v="117"/>
    <x v="117"/>
    <x v="152"/>
    <x v="226"/>
  </r>
  <r>
    <x v="1"/>
    <x v="3"/>
    <x v="8"/>
    <x v="17"/>
    <x v="20"/>
    <x v="35"/>
    <x v="150"/>
    <x v="151"/>
    <x v="26"/>
  </r>
  <r>
    <x v="1"/>
    <x v="105"/>
    <x v="122"/>
    <x v="81"/>
    <x v="33"/>
    <x v="98"/>
    <x v="142"/>
    <x v="150"/>
    <x v="142"/>
  </r>
  <r>
    <x v="1"/>
    <x v="111"/>
    <x v="129"/>
    <x v="57"/>
    <x v="14"/>
    <x v="67"/>
    <x v="147"/>
    <x v="149"/>
    <x v="72"/>
  </r>
  <r>
    <x v="1"/>
    <x v="87"/>
    <x v="100"/>
    <x v="62"/>
    <x v="9"/>
    <x v="70"/>
    <x v="140"/>
    <x v="145"/>
    <x v="89"/>
  </r>
  <r>
    <x v="1"/>
    <x v="136"/>
    <x v="87"/>
    <x v="27"/>
    <x v="29"/>
    <x v="49"/>
    <x v="139"/>
    <x v="144"/>
    <x v="48"/>
  </r>
  <r>
    <x v="1"/>
    <x v="35"/>
    <x v="4"/>
    <x v="18"/>
    <x v="17"/>
    <x v="33"/>
    <x v="138"/>
    <x v="143"/>
    <x v="31"/>
  </r>
  <r>
    <x v="1"/>
    <x v="120"/>
    <x v="143"/>
    <x v="67"/>
    <x v="31"/>
    <x v="81"/>
    <x v="120"/>
    <x v="134"/>
    <x v="162"/>
  </r>
  <r>
    <x v="1"/>
    <x v="27"/>
    <x v="34"/>
    <x v="5"/>
    <x v="80"/>
    <x v="5"/>
    <x v="129"/>
    <x v="132"/>
    <x v="4"/>
  </r>
  <r>
    <x v="1"/>
    <x v="104"/>
    <x v="130"/>
    <x v="16"/>
    <x v="16"/>
    <x v="30"/>
    <x v="119"/>
    <x v="125"/>
    <x v="46"/>
  </r>
  <r>
    <x v="1"/>
    <x v="23"/>
    <x v="38"/>
    <x v="37"/>
    <x v="13"/>
    <x v="48"/>
    <x v="114"/>
    <x v="122"/>
    <x v="91"/>
  </r>
  <r>
    <x v="1"/>
    <x v="4"/>
    <x v="5"/>
    <x v="31"/>
    <x v="16"/>
    <x v="43"/>
    <x v="115"/>
    <x v="121"/>
    <x v="77"/>
  </r>
  <r>
    <x v="1"/>
    <x v="41"/>
    <x v="58"/>
    <x v="61"/>
    <x v="8"/>
    <x v="69"/>
    <x v="87"/>
    <x v="112"/>
    <x v="193"/>
  </r>
  <r>
    <x v="1"/>
    <x v="26"/>
    <x v="28"/>
    <x v="42"/>
    <x v="18"/>
    <x v="52"/>
    <x v="96"/>
    <x v="106"/>
    <x v="153"/>
  </r>
  <r>
    <x v="1"/>
    <x v="78"/>
    <x v="93"/>
    <x v="27"/>
    <x v="53"/>
    <x v="75"/>
    <x v="52"/>
    <x v="99"/>
    <x v="228"/>
  </r>
  <r>
    <x v="1"/>
    <x v="9"/>
    <x v="20"/>
    <x v="3"/>
    <x v="3"/>
    <x v="6"/>
    <x v="94"/>
    <x v="96"/>
    <x v="21"/>
  </r>
  <r>
    <x v="1"/>
    <x v="58"/>
    <x v="77"/>
    <x v="60"/>
    <x v="3"/>
    <x v="65"/>
    <x v="55"/>
    <x v="94"/>
    <x v="216"/>
  </r>
  <r>
    <x v="1"/>
    <x v="22"/>
    <x v="32"/>
    <x v="25"/>
    <x v="26"/>
    <x v="45"/>
    <x v="71"/>
    <x v="90"/>
    <x v="167"/>
  </r>
  <r>
    <x v="1"/>
    <x v="39"/>
    <x v="53"/>
    <x v="58"/>
    <x v="3"/>
    <x v="64"/>
    <x v="51"/>
    <x v="89"/>
    <x v="220"/>
  </r>
  <r>
    <x v="1"/>
    <x v="57"/>
    <x v="76"/>
    <x v="40"/>
    <x v="20"/>
    <x v="53"/>
    <x v="62"/>
    <x v="87"/>
    <x v="198"/>
  </r>
  <r>
    <x v="1"/>
    <x v="79"/>
    <x v="98"/>
    <x v="25"/>
    <x v="6"/>
    <x v="28"/>
    <x v="78"/>
    <x v="86"/>
    <x v="106"/>
  </r>
  <r>
    <x v="1"/>
    <x v="83"/>
    <x v="9"/>
    <x v="6"/>
    <x v="5"/>
    <x v="11"/>
    <x v="83"/>
    <x v="85"/>
    <x v="38"/>
  </r>
  <r>
    <x v="1"/>
    <x v="38"/>
    <x v="124"/>
    <x v="16"/>
    <x v="1"/>
    <x v="18"/>
    <x v="79"/>
    <x v="84"/>
    <x v="62"/>
  </r>
  <r>
    <x v="1"/>
    <x v="56"/>
    <x v="74"/>
    <x v="6"/>
    <x v="1"/>
    <x v="7"/>
    <x v="82"/>
    <x v="83"/>
    <x v="25"/>
  </r>
  <r>
    <x v="1"/>
    <x v="130"/>
    <x v="152"/>
    <x v="24"/>
    <x v="7"/>
    <x v="28"/>
    <x v="73"/>
    <x v="83"/>
    <x v="119"/>
  </r>
  <r>
    <x v="1"/>
    <x v="37"/>
    <x v="50"/>
    <x v="36"/>
    <x v="1"/>
    <x v="38"/>
    <x v="63"/>
    <x v="78"/>
    <x v="170"/>
  </r>
  <r>
    <x v="1"/>
    <x v="80"/>
    <x v="102"/>
    <x v="1"/>
    <x v="2"/>
    <x v="3"/>
    <x v="76"/>
    <x v="76"/>
    <x v="15"/>
  </r>
  <r>
    <x v="1"/>
    <x v="66"/>
    <x v="37"/>
    <x v="2"/>
    <x v="80"/>
    <x v="2"/>
    <x v="75"/>
    <x v="75"/>
    <x v="7"/>
  </r>
  <r>
    <x v="1"/>
    <x v="8"/>
    <x v="12"/>
    <x v="33"/>
    <x v="2"/>
    <x v="35"/>
    <x v="59"/>
    <x v="74"/>
    <x v="169"/>
  </r>
  <r>
    <x v="1"/>
    <x v="110"/>
    <x v="131"/>
    <x v="30"/>
    <x v="7"/>
    <x v="34"/>
    <x v="61"/>
    <x v="74"/>
    <x v="161"/>
  </r>
  <r>
    <x v="1"/>
    <x v="71"/>
    <x v="83"/>
    <x v="12"/>
    <x v="80"/>
    <x v="12"/>
    <x v="50"/>
    <x v="57"/>
    <x v="87"/>
  </r>
  <r>
    <x v="1"/>
    <x v="43"/>
    <x v="61"/>
    <x v="13"/>
    <x v="4"/>
    <x v="17"/>
    <x v="45"/>
    <x v="54"/>
    <x v="136"/>
  </r>
  <r>
    <x v="1"/>
    <x v="11"/>
    <x v="24"/>
    <x v="12"/>
    <x v="4"/>
    <x v="16"/>
    <x v="44"/>
    <x v="53"/>
    <x v="130"/>
  </r>
  <r>
    <x v="1"/>
    <x v="34"/>
    <x v="120"/>
    <x v="1"/>
    <x v="80"/>
    <x v="1"/>
    <x v="52"/>
    <x v="53"/>
    <x v="5"/>
  </r>
  <r>
    <x v="1"/>
    <x v="86"/>
    <x v="103"/>
    <x v="121"/>
    <x v="7"/>
    <x v="7"/>
    <x v="48"/>
    <x v="52"/>
    <x v="56"/>
  </r>
  <r>
    <x v="1"/>
    <x v="46"/>
    <x v="62"/>
    <x v="121"/>
    <x v="5"/>
    <x v="5"/>
    <x v="47"/>
    <x v="50"/>
    <x v="40"/>
  </r>
  <r>
    <x v="1"/>
    <x v="125"/>
    <x v="149"/>
    <x v="4"/>
    <x v="2"/>
    <x v="6"/>
    <x v="46"/>
    <x v="48"/>
    <x v="53"/>
  </r>
  <r>
    <x v="1"/>
    <x v="137"/>
    <x v="157"/>
    <x v="19"/>
    <x v="28"/>
    <x v="42"/>
    <x v="9"/>
    <x v="46"/>
    <x v="243"/>
  </r>
  <r>
    <x v="1"/>
    <x v="106"/>
    <x v="123"/>
    <x v="17"/>
    <x v="2"/>
    <x v="20"/>
    <x v="34"/>
    <x v="45"/>
    <x v="177"/>
  </r>
  <r>
    <x v="1"/>
    <x v="28"/>
    <x v="36"/>
    <x v="3"/>
    <x v="15"/>
    <x v="19"/>
    <x v="34"/>
    <x v="44"/>
    <x v="173"/>
  </r>
  <r>
    <x v="1"/>
    <x v="121"/>
    <x v="146"/>
    <x v="14"/>
    <x v="4"/>
    <x v="18"/>
    <x v="35"/>
    <x v="44"/>
    <x v="164"/>
  </r>
  <r>
    <x v="1"/>
    <x v="101"/>
    <x v="113"/>
    <x v="23"/>
    <x v="2"/>
    <x v="26"/>
    <x v="27"/>
    <x v="41"/>
    <x v="202"/>
  </r>
  <r>
    <x v="1"/>
    <x v="134"/>
    <x v="153"/>
    <x v="6"/>
    <x v="2"/>
    <x v="8"/>
    <x v="38"/>
    <x v="41"/>
    <x v="78"/>
  </r>
  <r>
    <x v="1"/>
    <x v="73"/>
    <x v="91"/>
    <x v="7"/>
    <x v="1"/>
    <x v="8"/>
    <x v="34"/>
    <x v="37"/>
    <x v="93"/>
  </r>
  <r>
    <x v="1"/>
    <x v="45"/>
    <x v="64"/>
    <x v="2"/>
    <x v="2"/>
    <x v="4"/>
    <x v="32"/>
    <x v="34"/>
    <x v="54"/>
  </r>
  <r>
    <x v="1"/>
    <x v="14"/>
    <x v="26"/>
    <x v="6"/>
    <x v="80"/>
    <x v="6"/>
    <x v="28"/>
    <x v="32"/>
    <x v="90"/>
  </r>
  <r>
    <x v="1"/>
    <x v="95"/>
    <x v="106"/>
    <x v="8"/>
    <x v="1"/>
    <x v="9"/>
    <x v="25"/>
    <x v="31"/>
    <x v="143"/>
  </r>
  <r>
    <x v="1"/>
    <x v="15"/>
    <x v="15"/>
    <x v="2"/>
    <x v="3"/>
    <x v="5"/>
    <x v="27"/>
    <x v="29"/>
    <x v="80"/>
  </r>
  <r>
    <x v="1"/>
    <x v="92"/>
    <x v="108"/>
    <x v="10"/>
    <x v="4"/>
    <x v="14"/>
    <x v="18"/>
    <x v="28"/>
    <x v="196"/>
  </r>
  <r>
    <x v="1"/>
    <x v="32"/>
    <x v="47"/>
    <x v="5"/>
    <x v="4"/>
    <x v="9"/>
    <x v="20"/>
    <x v="26"/>
    <x v="157"/>
  </r>
  <r>
    <x v="1"/>
    <x v="70"/>
    <x v="88"/>
    <x v="18"/>
    <x v="80"/>
    <x v="19"/>
    <x v="11"/>
    <x v="26"/>
    <x v="224"/>
  </r>
  <r>
    <x v="1"/>
    <x v="65"/>
    <x v="27"/>
    <x v="6"/>
    <x v="80"/>
    <x v="6"/>
    <x v="20"/>
    <x v="24"/>
    <x v="129"/>
  </r>
  <r>
    <x v="1"/>
    <x v="50"/>
    <x v="69"/>
    <x v="121"/>
    <x v="80"/>
    <x v="0"/>
    <x v="25"/>
    <x v="24"/>
    <x v="0"/>
  </r>
  <r>
    <x v="1"/>
    <x v="30"/>
    <x v="46"/>
    <x v="3"/>
    <x v="80"/>
    <x v="3"/>
    <x v="22"/>
    <x v="23"/>
    <x v="63"/>
  </r>
  <r>
    <x v="1"/>
    <x v="123"/>
    <x v="140"/>
    <x v="2"/>
    <x v="3"/>
    <x v="5"/>
    <x v="20"/>
    <x v="23"/>
    <x v="102"/>
  </r>
  <r>
    <x v="1"/>
    <x v="19"/>
    <x v="17"/>
    <x v="13"/>
    <x v="1"/>
    <x v="14"/>
    <x v="10"/>
    <x v="22"/>
    <x v="215"/>
  </r>
  <r>
    <x v="1"/>
    <x v="82"/>
    <x v="95"/>
    <x v="121"/>
    <x v="80"/>
    <x v="0"/>
    <x v="21"/>
    <x v="20"/>
    <x v="0"/>
  </r>
  <r>
    <x v="1"/>
    <x v="101"/>
    <x v="35"/>
    <x v="11"/>
    <x v="80"/>
    <x v="11"/>
    <x v="9"/>
    <x v="19"/>
    <x v="211"/>
  </r>
  <r>
    <x v="1"/>
    <x v="76"/>
    <x v="92"/>
    <x v="4"/>
    <x v="80"/>
    <x v="4"/>
    <x v="15"/>
    <x v="18"/>
    <x v="123"/>
  </r>
  <r>
    <x v="1"/>
    <x v="51"/>
    <x v="72"/>
    <x v="121"/>
    <x v="8"/>
    <x v="8"/>
    <x v="9"/>
    <x v="16"/>
    <x v="201"/>
  </r>
  <r>
    <x v="1"/>
    <x v="115"/>
    <x v="136"/>
    <x v="4"/>
    <x v="8"/>
    <x v="12"/>
    <x v="5"/>
    <x v="16"/>
    <x v="237"/>
  </r>
  <r>
    <x v="1"/>
    <x v="81"/>
    <x v="104"/>
    <x v="1"/>
    <x v="1"/>
    <x v="2"/>
    <x v="14"/>
    <x v="15"/>
    <x v="70"/>
  </r>
  <r>
    <x v="1"/>
    <x v="96"/>
    <x v="114"/>
    <x v="121"/>
    <x v="2"/>
    <x v="2"/>
    <x v="14"/>
    <x v="15"/>
    <x v="70"/>
  </r>
  <r>
    <x v="1"/>
    <x v="63"/>
    <x v="84"/>
    <x v="4"/>
    <x v="2"/>
    <x v="6"/>
    <x v="9"/>
    <x v="14"/>
    <x v="191"/>
  </r>
  <r>
    <x v="1"/>
    <x v="135"/>
    <x v="155"/>
    <x v="121"/>
    <x v="80"/>
    <x v="0"/>
    <x v="13"/>
    <x v="12"/>
    <x v="0"/>
  </r>
  <r>
    <x v="1"/>
    <x v="17"/>
    <x v="22"/>
    <x v="121"/>
    <x v="80"/>
    <x v="0"/>
    <x v="12"/>
    <x v="11"/>
    <x v="0"/>
  </r>
  <r>
    <x v="1"/>
    <x v="138"/>
    <x v="2"/>
    <x v="1"/>
    <x v="0"/>
    <x v="1"/>
    <x v="10"/>
    <x v="10"/>
    <x v="50"/>
  </r>
  <r>
    <x v="1"/>
    <x v="48"/>
    <x v="67"/>
    <x v="1"/>
    <x v="1"/>
    <x v="2"/>
    <x v="7"/>
    <x v="8"/>
    <x v="129"/>
  </r>
  <r>
    <x v="1"/>
    <x v="85"/>
    <x v="18"/>
    <x v="1"/>
    <x v="80"/>
    <x v="1"/>
    <x v="7"/>
    <x v="7"/>
    <x v="70"/>
  </r>
  <r>
    <x v="1"/>
    <x v="131"/>
    <x v="110"/>
    <x v="4"/>
    <x v="80"/>
    <x v="4"/>
    <x v="4"/>
    <x v="7"/>
    <x v="206"/>
  </r>
  <r>
    <x v="1"/>
    <x v="117"/>
    <x v="127"/>
    <x v="121"/>
    <x v="5"/>
    <x v="5"/>
    <x v="3"/>
    <x v="7"/>
    <x v="222"/>
  </r>
  <r>
    <x v="1"/>
    <x v="90"/>
    <x v="96"/>
    <x v="6"/>
    <x v="1"/>
    <x v="7"/>
    <x v="0"/>
    <x v="6"/>
    <x v="244"/>
  </r>
  <r>
    <x v="1"/>
    <x v="64"/>
    <x v="85"/>
    <x v="2"/>
    <x v="80"/>
    <x v="2"/>
    <x v="4"/>
    <x v="5"/>
    <x v="176"/>
  </r>
  <r>
    <x v="1"/>
    <x v="94"/>
    <x v="107"/>
    <x v="2"/>
    <x v="80"/>
    <x v="2"/>
    <x v="4"/>
    <x v="5"/>
    <x v="176"/>
  </r>
  <r>
    <x v="1"/>
    <x v="132"/>
    <x v="56"/>
    <x v="121"/>
    <x v="80"/>
    <x v="0"/>
    <x v="5"/>
    <x v="4"/>
    <x v="0"/>
  </r>
  <r>
    <x v="1"/>
    <x v="133"/>
    <x v="111"/>
    <x v="121"/>
    <x v="80"/>
    <x v="0"/>
    <x v="5"/>
    <x v="4"/>
    <x v="0"/>
  </r>
  <r>
    <x v="1"/>
    <x v="16"/>
    <x v="19"/>
    <x v="121"/>
    <x v="1"/>
    <x v="1"/>
    <x v="3"/>
    <x v="3"/>
    <x v="143"/>
  </r>
  <r>
    <x v="1"/>
    <x v="61"/>
    <x v="82"/>
    <x v="2"/>
    <x v="80"/>
    <x v="2"/>
    <x v="2"/>
    <x v="3"/>
    <x v="206"/>
  </r>
  <r>
    <x v="1"/>
    <x v="114"/>
    <x v="138"/>
    <x v="121"/>
    <x v="80"/>
    <x v="0"/>
    <x v="4"/>
    <x v="3"/>
    <x v="0"/>
  </r>
  <r>
    <x v="1"/>
    <x v="140"/>
    <x v="159"/>
    <x v="121"/>
    <x v="80"/>
    <x v="0"/>
    <x v="4"/>
    <x v="3"/>
    <x v="0"/>
  </r>
  <r>
    <x v="1"/>
    <x v="107"/>
    <x v="6"/>
    <x v="1"/>
    <x v="1"/>
    <x v="2"/>
    <x v="1"/>
    <x v="2"/>
    <x v="230"/>
  </r>
  <r>
    <x v="1"/>
    <x v="25"/>
    <x v="33"/>
    <x v="121"/>
    <x v="80"/>
    <x v="0"/>
    <x v="3"/>
    <x v="2"/>
    <x v="0"/>
  </r>
  <r>
    <x v="1"/>
    <x v="72"/>
    <x v="89"/>
    <x v="121"/>
    <x v="80"/>
    <x v="0"/>
    <x v="3"/>
    <x v="2"/>
    <x v="0"/>
  </r>
  <r>
    <x v="1"/>
    <x v="129"/>
    <x v="142"/>
    <x v="121"/>
    <x v="80"/>
    <x v="0"/>
    <x v="3"/>
    <x v="2"/>
    <x v="0"/>
  </r>
  <r>
    <x v="1"/>
    <x v="124"/>
    <x v="150"/>
    <x v="1"/>
    <x v="80"/>
    <x v="1"/>
    <x v="2"/>
    <x v="2"/>
    <x v="176"/>
  </r>
  <r>
    <x v="1"/>
    <x v="5"/>
    <x v="7"/>
    <x v="0"/>
    <x v="0"/>
    <x v="0"/>
    <x v="2"/>
    <x v="1"/>
    <x v="0"/>
  </r>
  <r>
    <x v="1"/>
    <x v="18"/>
    <x v="16"/>
    <x v="1"/>
    <x v="80"/>
    <x v="1"/>
    <x v="1"/>
    <x v="1"/>
    <x v="206"/>
  </r>
  <r>
    <x v="1"/>
    <x v="31"/>
    <x v="30"/>
    <x v="121"/>
    <x v="80"/>
    <x v="0"/>
    <x v="2"/>
    <x v="1"/>
    <x v="0"/>
  </r>
  <r>
    <x v="1"/>
    <x v="69"/>
    <x v="39"/>
    <x v="1"/>
    <x v="80"/>
    <x v="1"/>
    <x v="1"/>
    <x v="1"/>
    <x v="206"/>
  </r>
  <r>
    <x v="1"/>
    <x v="52"/>
    <x v="45"/>
    <x v="121"/>
    <x v="80"/>
    <x v="0"/>
    <x v="2"/>
    <x v="1"/>
    <x v="0"/>
  </r>
  <r>
    <x v="1"/>
    <x v="60"/>
    <x v="80"/>
    <x v="121"/>
    <x v="80"/>
    <x v="0"/>
    <x v="2"/>
    <x v="1"/>
    <x v="0"/>
  </r>
  <r>
    <x v="1"/>
    <x v="89"/>
    <x v="101"/>
    <x v="121"/>
    <x v="80"/>
    <x v="0"/>
    <x v="2"/>
    <x v="1"/>
    <x v="0"/>
  </r>
  <r>
    <x v="1"/>
    <x v="20"/>
    <x v="29"/>
    <x v="121"/>
    <x v="80"/>
    <x v="0"/>
    <x v="1"/>
    <x v="0"/>
    <x v="0"/>
  </r>
  <r>
    <x v="1"/>
    <x v="68"/>
    <x v="40"/>
    <x v="1"/>
    <x v="80"/>
    <x v="1"/>
    <x v="0"/>
    <x v="0"/>
    <x v="244"/>
  </r>
  <r>
    <x v="1"/>
    <x v="0"/>
    <x v="51"/>
    <x v="1"/>
    <x v="80"/>
    <x v="1"/>
    <x v="0"/>
    <x v="0"/>
    <x v="244"/>
  </r>
  <r>
    <x v="1"/>
    <x v="119"/>
    <x v="55"/>
    <x v="121"/>
    <x v="80"/>
    <x v="0"/>
    <x v="203"/>
    <x v="0"/>
    <x v="244"/>
  </r>
  <r>
    <x v="1"/>
    <x v="113"/>
    <x v="73"/>
    <x v="121"/>
    <x v="80"/>
    <x v="0"/>
    <x v="1"/>
    <x v="0"/>
    <x v="0"/>
  </r>
  <r>
    <x v="1"/>
    <x v="54"/>
    <x v="75"/>
    <x v="121"/>
    <x v="80"/>
    <x v="0"/>
    <x v="1"/>
    <x v="0"/>
    <x v="0"/>
  </r>
  <r>
    <x v="1"/>
    <x v="55"/>
    <x v="78"/>
    <x v="1"/>
    <x v="80"/>
    <x v="1"/>
    <x v="0"/>
    <x v="0"/>
    <x v="244"/>
  </r>
  <r>
    <x v="1"/>
    <x v="59"/>
    <x v="79"/>
    <x v="121"/>
    <x v="80"/>
    <x v="0"/>
    <x v="1"/>
    <x v="0"/>
    <x v="0"/>
  </r>
  <r>
    <x v="1"/>
    <x v="62"/>
    <x v="81"/>
    <x v="121"/>
    <x v="80"/>
    <x v="0"/>
    <x v="1"/>
    <x v="0"/>
    <x v="0"/>
  </r>
  <r>
    <x v="1"/>
    <x v="88"/>
    <x v="99"/>
    <x v="121"/>
    <x v="80"/>
    <x v="0"/>
    <x v="1"/>
    <x v="0"/>
    <x v="0"/>
  </r>
  <r>
    <x v="1"/>
    <x v="91"/>
    <x v="105"/>
    <x v="121"/>
    <x v="80"/>
    <x v="0"/>
    <x v="203"/>
    <x v="0"/>
    <x v="244"/>
  </r>
  <r>
    <x v="1"/>
    <x v="97"/>
    <x v="115"/>
    <x v="121"/>
    <x v="80"/>
    <x v="0"/>
    <x v="1"/>
    <x v="0"/>
    <x v="0"/>
  </r>
  <r>
    <x v="1"/>
    <x v="103"/>
    <x v="121"/>
    <x v="121"/>
    <x v="80"/>
    <x v="0"/>
    <x v="1"/>
    <x v="0"/>
    <x v="0"/>
  </r>
  <r>
    <x v="1"/>
    <x v="109"/>
    <x v="132"/>
    <x v="121"/>
    <x v="80"/>
    <x v="0"/>
    <x v="203"/>
    <x v="0"/>
    <x v="244"/>
  </r>
  <r>
    <x v="0"/>
    <x v="141"/>
    <x v="147"/>
    <x v="119"/>
    <x v="78"/>
    <x v="136"/>
    <x v="201"/>
    <x v="216"/>
    <x v="124"/>
  </r>
  <r>
    <x v="0"/>
    <x v="47"/>
    <x v="66"/>
    <x v="113"/>
    <x v="62"/>
    <x v="127"/>
    <x v="189"/>
    <x v="205"/>
    <x v="149"/>
  </r>
  <r>
    <x v="0"/>
    <x v="1"/>
    <x v="0"/>
    <x v="106"/>
    <x v="74"/>
    <x v="132"/>
    <x v="136"/>
    <x v="192"/>
    <x v="239"/>
  </r>
  <r>
    <x v="0"/>
    <x v="44"/>
    <x v="63"/>
    <x v="53"/>
    <x v="49"/>
    <x v="83"/>
    <x v="197"/>
    <x v="211"/>
    <x v="20"/>
  </r>
  <r>
    <x v="0"/>
    <x v="2"/>
    <x v="3"/>
    <x v="65"/>
    <x v="68"/>
    <x v="104"/>
    <x v="198"/>
    <x v="212"/>
    <x v="35"/>
  </r>
  <r>
    <x v="0"/>
    <x v="10"/>
    <x v="14"/>
    <x v="103"/>
    <x v="64"/>
    <x v="118"/>
    <x v="184"/>
    <x v="201"/>
    <x v="137"/>
  </r>
  <r>
    <x v="0"/>
    <x v="53"/>
    <x v="71"/>
    <x v="31"/>
    <x v="17"/>
    <x v="44"/>
    <x v="190"/>
    <x v="202"/>
    <x v="9"/>
  </r>
  <r>
    <x v="0"/>
    <x v="93"/>
    <x v="109"/>
    <x v="100"/>
    <x v="42"/>
    <x v="111"/>
    <x v="181"/>
    <x v="195"/>
    <x v="118"/>
  </r>
  <r>
    <x v="0"/>
    <x v="24"/>
    <x v="44"/>
    <x v="107"/>
    <x v="61"/>
    <x v="122"/>
    <x v="192"/>
    <x v="207"/>
    <x v="112"/>
  </r>
  <r>
    <x v="0"/>
    <x v="84"/>
    <x v="97"/>
    <x v="36"/>
    <x v="33"/>
    <x v="60"/>
    <x v="186"/>
    <x v="194"/>
    <x v="22"/>
  </r>
  <r>
    <x v="0"/>
    <x v="98"/>
    <x v="112"/>
    <x v="79"/>
    <x v="37"/>
    <x v="96"/>
    <x v="177"/>
    <x v="188"/>
    <x v="60"/>
  </r>
  <r>
    <x v="0"/>
    <x v="108"/>
    <x v="134"/>
    <x v="111"/>
    <x v="73"/>
    <x v="131"/>
    <x v="157"/>
    <x v="193"/>
    <x v="217"/>
  </r>
  <r>
    <x v="0"/>
    <x v="21"/>
    <x v="118"/>
    <x v="99"/>
    <x v="56"/>
    <x v="115"/>
    <x v="185"/>
    <x v="200"/>
    <x v="115"/>
  </r>
  <r>
    <x v="0"/>
    <x v="112"/>
    <x v="133"/>
    <x v="70"/>
    <x v="70"/>
    <x v="113"/>
    <x v="106"/>
    <x v="148"/>
    <x v="232"/>
  </r>
  <r>
    <x v="0"/>
    <x v="126"/>
    <x v="151"/>
    <x v="104"/>
    <x v="6"/>
    <x v="110"/>
    <x v="154"/>
    <x v="174"/>
    <x v="182"/>
  </r>
  <r>
    <x v="0"/>
    <x v="75"/>
    <x v="137"/>
    <x v="90"/>
    <x v="26"/>
    <x v="101"/>
    <x v="152"/>
    <x v="162"/>
    <x v="148"/>
  </r>
  <r>
    <x v="0"/>
    <x v="118"/>
    <x v="139"/>
    <x v="108"/>
    <x v="50"/>
    <x v="121"/>
    <x v="131"/>
    <x v="166"/>
    <x v="221"/>
  </r>
  <r>
    <x v="0"/>
    <x v="3"/>
    <x v="8"/>
    <x v="21"/>
    <x v="44"/>
    <x v="62"/>
    <x v="169"/>
    <x v="180"/>
    <x v="32"/>
  </r>
  <r>
    <x v="0"/>
    <x v="105"/>
    <x v="122"/>
    <x v="95"/>
    <x v="47"/>
    <x v="108"/>
    <x v="155"/>
    <x v="173"/>
    <x v="171"/>
  </r>
  <r>
    <x v="0"/>
    <x v="111"/>
    <x v="129"/>
    <x v="80"/>
    <x v="30"/>
    <x v="94"/>
    <x v="163"/>
    <x v="172"/>
    <x v="86"/>
  </r>
  <r>
    <x v="0"/>
    <x v="87"/>
    <x v="100"/>
    <x v="82"/>
    <x v="8"/>
    <x v="92"/>
    <x v="149"/>
    <x v="154"/>
    <x v="122"/>
  </r>
  <r>
    <x v="0"/>
    <x v="136"/>
    <x v="87"/>
    <x v="64"/>
    <x v="51"/>
    <x v="95"/>
    <x v="164"/>
    <x v="176"/>
    <x v="81"/>
  </r>
  <r>
    <x v="0"/>
    <x v="35"/>
    <x v="4"/>
    <x v="47"/>
    <x v="36"/>
    <x v="67"/>
    <x v="165"/>
    <x v="171"/>
    <x v="44"/>
  </r>
  <r>
    <x v="0"/>
    <x v="120"/>
    <x v="143"/>
    <x v="71"/>
    <x v="32"/>
    <x v="85"/>
    <x v="121"/>
    <x v="135"/>
    <x v="168"/>
  </r>
  <r>
    <x v="0"/>
    <x v="27"/>
    <x v="34"/>
    <x v="18"/>
    <x v="80"/>
    <x v="19"/>
    <x v="179"/>
    <x v="185"/>
    <x v="3"/>
  </r>
  <r>
    <x v="0"/>
    <x v="104"/>
    <x v="130"/>
    <x v="43"/>
    <x v="25"/>
    <x v="59"/>
    <x v="151"/>
    <x v="153"/>
    <x v="49"/>
  </r>
  <r>
    <x v="0"/>
    <x v="23"/>
    <x v="38"/>
    <x v="60"/>
    <x v="28"/>
    <x v="76"/>
    <x v="141"/>
    <x v="147"/>
    <x v="94"/>
  </r>
  <r>
    <x v="0"/>
    <x v="4"/>
    <x v="5"/>
    <x v="49"/>
    <x v="38"/>
    <x v="70"/>
    <x v="132"/>
    <x v="142"/>
    <x v="105"/>
  </r>
  <r>
    <x v="0"/>
    <x v="41"/>
    <x v="58"/>
    <x v="52"/>
    <x v="3"/>
    <x v="58"/>
    <x v="88"/>
    <x v="103"/>
    <x v="175"/>
  </r>
  <r>
    <x v="0"/>
    <x v="26"/>
    <x v="28"/>
    <x v="73"/>
    <x v="38"/>
    <x v="91"/>
    <x v="124"/>
    <x v="138"/>
    <x v="174"/>
  </r>
  <r>
    <x v="0"/>
    <x v="78"/>
    <x v="93"/>
    <x v="42"/>
    <x v="54"/>
    <x v="82"/>
    <x v="59"/>
    <x v="102"/>
    <x v="227"/>
  </r>
  <r>
    <x v="0"/>
    <x v="9"/>
    <x v="20"/>
    <x v="12"/>
    <x v="6"/>
    <x v="18"/>
    <x v="105"/>
    <x v="110"/>
    <x v="36"/>
  </r>
  <r>
    <x v="0"/>
    <x v="58"/>
    <x v="77"/>
    <x v="77"/>
    <x v="5"/>
    <x v="84"/>
    <x v="74"/>
    <x v="114"/>
    <x v="214"/>
  </r>
  <r>
    <x v="0"/>
    <x v="22"/>
    <x v="32"/>
    <x v="58"/>
    <x v="53"/>
    <x v="93"/>
    <x v="122"/>
    <x v="137"/>
    <x v="178"/>
  </r>
  <r>
    <x v="0"/>
    <x v="39"/>
    <x v="53"/>
    <x v="86"/>
    <x v="5"/>
    <x v="98"/>
    <x v="92"/>
    <x v="129"/>
    <x v="212"/>
  </r>
  <r>
    <x v="0"/>
    <x v="57"/>
    <x v="76"/>
    <x v="51"/>
    <x v="38"/>
    <x v="71"/>
    <x v="98"/>
    <x v="118"/>
    <x v="187"/>
  </r>
  <r>
    <x v="0"/>
    <x v="79"/>
    <x v="98"/>
    <x v="45"/>
    <x v="16"/>
    <x v="54"/>
    <x v="113"/>
    <x v="124"/>
    <x v="108"/>
  </r>
  <r>
    <x v="0"/>
    <x v="83"/>
    <x v="9"/>
    <x v="14"/>
    <x v="10"/>
    <x v="24"/>
    <x v="135"/>
    <x v="136"/>
    <x v="24"/>
  </r>
  <r>
    <x v="0"/>
    <x v="38"/>
    <x v="124"/>
    <x v="63"/>
    <x v="22"/>
    <x v="77"/>
    <x v="158"/>
    <x v="160"/>
    <x v="68"/>
  </r>
  <r>
    <x v="0"/>
    <x v="56"/>
    <x v="74"/>
    <x v="5"/>
    <x v="2"/>
    <x v="7"/>
    <x v="93"/>
    <x v="96"/>
    <x v="23"/>
  </r>
  <r>
    <x v="0"/>
    <x v="130"/>
    <x v="152"/>
    <x v="41"/>
    <x v="27"/>
    <x v="57"/>
    <x v="102"/>
    <x v="116"/>
    <x v="145"/>
  </r>
  <r>
    <x v="0"/>
    <x v="37"/>
    <x v="50"/>
    <x v="69"/>
    <x v="5"/>
    <x v="73"/>
    <x v="101"/>
    <x v="123"/>
    <x v="183"/>
  </r>
  <r>
    <x v="0"/>
    <x v="80"/>
    <x v="102"/>
    <x v="121"/>
    <x v="80"/>
    <x v="0"/>
    <x v="60"/>
    <x v="61"/>
    <x v="0"/>
  </r>
  <r>
    <x v="0"/>
    <x v="66"/>
    <x v="37"/>
    <x v="5"/>
    <x v="2"/>
    <x v="7"/>
    <x v="61"/>
    <x v="93"/>
    <x v="208"/>
  </r>
  <r>
    <x v="0"/>
    <x v="8"/>
    <x v="12"/>
    <x v="54"/>
    <x v="9"/>
    <x v="63"/>
    <x v="90"/>
    <x v="107"/>
    <x v="184"/>
  </r>
  <r>
    <x v="0"/>
    <x v="110"/>
    <x v="131"/>
    <x v="37"/>
    <x v="10"/>
    <x v="46"/>
    <x v="67"/>
    <x v="88"/>
    <x v="176"/>
  </r>
  <r>
    <x v="0"/>
    <x v="71"/>
    <x v="83"/>
    <x v="16"/>
    <x v="7"/>
    <x v="24"/>
    <x v="61"/>
    <x v="71"/>
    <x v="125"/>
  </r>
  <r>
    <x v="0"/>
    <x v="43"/>
    <x v="61"/>
    <x v="35"/>
    <x v="15"/>
    <x v="47"/>
    <x v="97"/>
    <x v="105"/>
    <x v="134"/>
  </r>
  <r>
    <x v="0"/>
    <x v="11"/>
    <x v="24"/>
    <x v="22"/>
    <x v="10"/>
    <x v="29"/>
    <x v="68"/>
    <x v="80"/>
    <x v="131"/>
  </r>
  <r>
    <x v="0"/>
    <x v="34"/>
    <x v="120"/>
    <x v="1"/>
    <x v="1"/>
    <x v="2"/>
    <x v="109"/>
    <x v="109"/>
    <x v="2"/>
  </r>
  <r>
    <x v="0"/>
    <x v="86"/>
    <x v="103"/>
    <x v="10"/>
    <x v="7"/>
    <x v="17"/>
    <x v="76"/>
    <x v="79"/>
    <x v="66"/>
  </r>
  <r>
    <x v="0"/>
    <x v="46"/>
    <x v="62"/>
    <x v="19"/>
    <x v="6"/>
    <x v="26"/>
    <x v="86"/>
    <x v="95"/>
    <x v="74"/>
  </r>
  <r>
    <x v="0"/>
    <x v="125"/>
    <x v="149"/>
    <x v="14"/>
    <x v="9"/>
    <x v="23"/>
    <x v="84"/>
    <x v="92"/>
    <x v="71"/>
  </r>
  <r>
    <x v="0"/>
    <x v="137"/>
    <x v="157"/>
    <x v="17"/>
    <x v="21"/>
    <x v="36"/>
    <x v="14"/>
    <x v="42"/>
    <x v="240"/>
  </r>
  <r>
    <x v="0"/>
    <x v="106"/>
    <x v="123"/>
    <x v="31"/>
    <x v="3"/>
    <x v="33"/>
    <x v="62"/>
    <x v="76"/>
    <x v="155"/>
  </r>
  <r>
    <x v="0"/>
    <x v="28"/>
    <x v="36"/>
    <x v="13"/>
    <x v="17"/>
    <x v="28"/>
    <x v="53"/>
    <x v="69"/>
    <x v="160"/>
  </r>
  <r>
    <x v="0"/>
    <x v="121"/>
    <x v="146"/>
    <x v="28"/>
    <x v="6"/>
    <x v="31"/>
    <x v="86"/>
    <x v="97"/>
    <x v="97"/>
  </r>
  <r>
    <x v="0"/>
    <x v="101"/>
    <x v="113"/>
    <x v="26"/>
    <x v="5"/>
    <x v="28"/>
    <x v="21"/>
    <x v="40"/>
    <x v="219"/>
  </r>
  <r>
    <x v="0"/>
    <x v="134"/>
    <x v="153"/>
    <x v="23"/>
    <x v="10"/>
    <x v="30"/>
    <x v="72"/>
    <x v="82"/>
    <x v="129"/>
  </r>
  <r>
    <x v="0"/>
    <x v="73"/>
    <x v="91"/>
    <x v="3"/>
    <x v="1"/>
    <x v="4"/>
    <x v="32"/>
    <x v="34"/>
    <x v="54"/>
  </r>
  <r>
    <x v="0"/>
    <x v="45"/>
    <x v="64"/>
    <x v="2"/>
    <x v="1"/>
    <x v="3"/>
    <x v="43"/>
    <x v="43"/>
    <x v="29"/>
  </r>
  <r>
    <x v="0"/>
    <x v="14"/>
    <x v="26"/>
    <x v="11"/>
    <x v="1"/>
    <x v="12"/>
    <x v="40"/>
    <x v="47"/>
    <x v="104"/>
  </r>
  <r>
    <x v="0"/>
    <x v="95"/>
    <x v="106"/>
    <x v="7"/>
    <x v="8"/>
    <x v="15"/>
    <x v="60"/>
    <x v="68"/>
    <x v="79"/>
  </r>
  <r>
    <x v="0"/>
    <x v="15"/>
    <x v="15"/>
    <x v="4"/>
    <x v="6"/>
    <x v="10"/>
    <x v="53"/>
    <x v="59"/>
    <x v="67"/>
  </r>
  <r>
    <x v="0"/>
    <x v="92"/>
    <x v="108"/>
    <x v="12"/>
    <x v="6"/>
    <x v="18"/>
    <x v="31"/>
    <x v="38"/>
    <x v="179"/>
  </r>
  <r>
    <x v="0"/>
    <x v="32"/>
    <x v="47"/>
    <x v="27"/>
    <x v="10"/>
    <x v="34"/>
    <x v="19"/>
    <x v="45"/>
    <x v="229"/>
  </r>
  <r>
    <x v="0"/>
    <x v="70"/>
    <x v="88"/>
    <x v="17"/>
    <x v="1"/>
    <x v="19"/>
    <x v="4"/>
    <x v="21"/>
    <x v="242"/>
  </r>
  <r>
    <x v="0"/>
    <x v="65"/>
    <x v="27"/>
    <x v="6"/>
    <x v="2"/>
    <x v="8"/>
    <x v="31"/>
    <x v="35"/>
    <x v="100"/>
  </r>
  <r>
    <x v="0"/>
    <x v="50"/>
    <x v="69"/>
    <x v="8"/>
    <x v="3"/>
    <x v="11"/>
    <x v="64"/>
    <x v="70"/>
    <x v="57"/>
  </r>
  <r>
    <x v="0"/>
    <x v="30"/>
    <x v="46"/>
    <x v="7"/>
    <x v="1"/>
    <x v="8"/>
    <x v="33"/>
    <x v="36"/>
    <x v="96"/>
  </r>
  <r>
    <x v="0"/>
    <x v="123"/>
    <x v="140"/>
    <x v="6"/>
    <x v="80"/>
    <x v="6"/>
    <x v="6"/>
    <x v="11"/>
    <x v="206"/>
  </r>
  <r>
    <x v="0"/>
    <x v="19"/>
    <x v="17"/>
    <x v="7"/>
    <x v="2"/>
    <x v="9"/>
    <x v="29"/>
    <x v="34"/>
    <x v="127"/>
  </r>
  <r>
    <x v="0"/>
    <x v="82"/>
    <x v="95"/>
    <x v="1"/>
    <x v="7"/>
    <x v="8"/>
    <x v="39"/>
    <x v="42"/>
    <x v="76"/>
  </r>
  <r>
    <x v="0"/>
    <x v="101"/>
    <x v="35"/>
    <x v="9"/>
    <x v="3"/>
    <x v="12"/>
    <x v="7"/>
    <x v="18"/>
    <x v="223"/>
  </r>
  <r>
    <x v="0"/>
    <x v="76"/>
    <x v="92"/>
    <x v="3"/>
    <x v="1"/>
    <x v="4"/>
    <x v="30"/>
    <x v="32"/>
    <x v="59"/>
  </r>
  <r>
    <x v="0"/>
    <x v="51"/>
    <x v="72"/>
    <x v="2"/>
    <x v="6"/>
    <x v="8"/>
    <x v="7"/>
    <x v="14"/>
    <x v="209"/>
  </r>
  <r>
    <x v="0"/>
    <x v="115"/>
    <x v="136"/>
    <x v="3"/>
    <x v="6"/>
    <x v="9"/>
    <x v="4"/>
    <x v="12"/>
    <x v="235"/>
  </r>
  <r>
    <x v="0"/>
    <x v="81"/>
    <x v="104"/>
    <x v="4"/>
    <x v="2"/>
    <x v="6"/>
    <x v="48"/>
    <x v="51"/>
    <x v="45"/>
  </r>
  <r>
    <x v="0"/>
    <x v="96"/>
    <x v="114"/>
    <x v="4"/>
    <x v="3"/>
    <x v="7"/>
    <x v="35"/>
    <x v="37"/>
    <x v="82"/>
  </r>
  <r>
    <x v="0"/>
    <x v="63"/>
    <x v="84"/>
    <x v="7"/>
    <x v="1"/>
    <x v="8"/>
    <x v="24"/>
    <x v="29"/>
    <x v="138"/>
  </r>
  <r>
    <x v="0"/>
    <x v="135"/>
    <x v="155"/>
    <x v="10"/>
    <x v="1"/>
    <x v="11"/>
    <x v="27"/>
    <x v="33"/>
    <x v="152"/>
  </r>
  <r>
    <x v="0"/>
    <x v="17"/>
    <x v="22"/>
    <x v="2"/>
    <x v="80"/>
    <x v="2"/>
    <x v="23"/>
    <x v="24"/>
    <x v="39"/>
  </r>
  <r>
    <x v="0"/>
    <x v="138"/>
    <x v="2"/>
    <x v="1"/>
    <x v="80"/>
    <x v="1"/>
    <x v="4"/>
    <x v="4"/>
    <x v="111"/>
  </r>
  <r>
    <x v="0"/>
    <x v="48"/>
    <x v="67"/>
    <x v="2"/>
    <x v="2"/>
    <x v="4"/>
    <x v="14"/>
    <x v="17"/>
    <x v="129"/>
  </r>
  <r>
    <x v="0"/>
    <x v="85"/>
    <x v="18"/>
    <x v="13"/>
    <x v="80"/>
    <x v="13"/>
    <x v="20"/>
    <x v="29"/>
    <x v="190"/>
  </r>
  <r>
    <x v="0"/>
    <x v="131"/>
    <x v="110"/>
    <x v="13"/>
    <x v="80"/>
    <x v="13"/>
    <x v="9"/>
    <x v="20"/>
    <x v="218"/>
  </r>
  <r>
    <x v="0"/>
    <x v="117"/>
    <x v="127"/>
    <x v="121"/>
    <x v="3"/>
    <x v="3"/>
    <x v="13"/>
    <x v="15"/>
    <x v="98"/>
  </r>
  <r>
    <x v="0"/>
    <x v="90"/>
    <x v="96"/>
    <x v="121"/>
    <x v="80"/>
    <x v="0"/>
    <x v="2"/>
    <x v="1"/>
    <x v="0"/>
  </r>
  <r>
    <x v="0"/>
    <x v="64"/>
    <x v="85"/>
    <x v="3"/>
    <x v="1"/>
    <x v="4"/>
    <x v="14"/>
    <x v="17"/>
    <x v="129"/>
  </r>
  <r>
    <x v="0"/>
    <x v="94"/>
    <x v="107"/>
    <x v="121"/>
    <x v="80"/>
    <x v="0"/>
    <x v="10"/>
    <x v="9"/>
    <x v="0"/>
  </r>
  <r>
    <x v="0"/>
    <x v="132"/>
    <x v="56"/>
    <x v="121"/>
    <x v="80"/>
    <x v="0"/>
    <x v="8"/>
    <x v="7"/>
    <x v="0"/>
  </r>
  <r>
    <x v="0"/>
    <x v="133"/>
    <x v="111"/>
    <x v="1"/>
    <x v="1"/>
    <x v="2"/>
    <x v="4"/>
    <x v="5"/>
    <x v="176"/>
  </r>
  <r>
    <x v="0"/>
    <x v="16"/>
    <x v="19"/>
    <x v="121"/>
    <x v="80"/>
    <x v="0"/>
    <x v="5"/>
    <x v="4"/>
    <x v="0"/>
  </r>
  <r>
    <x v="0"/>
    <x v="61"/>
    <x v="82"/>
    <x v="121"/>
    <x v="80"/>
    <x v="0"/>
    <x v="2"/>
    <x v="1"/>
    <x v="0"/>
  </r>
  <r>
    <x v="0"/>
    <x v="114"/>
    <x v="138"/>
    <x v="121"/>
    <x v="1"/>
    <x v="1"/>
    <x v="203"/>
    <x v="17"/>
    <x v="244"/>
  </r>
  <r>
    <x v="0"/>
    <x v="140"/>
    <x v="159"/>
    <x v="1"/>
    <x v="80"/>
    <x v="1"/>
    <x v="1"/>
    <x v="1"/>
    <x v="206"/>
  </r>
  <r>
    <x v="0"/>
    <x v="107"/>
    <x v="6"/>
    <x v="121"/>
    <x v="80"/>
    <x v="0"/>
    <x v="203"/>
    <x v="218"/>
    <x v="245"/>
  </r>
  <r>
    <x v="0"/>
    <x v="25"/>
    <x v="33"/>
    <x v="121"/>
    <x v="80"/>
    <x v="0"/>
    <x v="203"/>
    <x v="218"/>
    <x v="245"/>
  </r>
  <r>
    <x v="0"/>
    <x v="72"/>
    <x v="89"/>
    <x v="1"/>
    <x v="80"/>
    <x v="1"/>
    <x v="8"/>
    <x v="8"/>
    <x v="61"/>
  </r>
  <r>
    <x v="0"/>
    <x v="129"/>
    <x v="142"/>
    <x v="121"/>
    <x v="80"/>
    <x v="0"/>
    <x v="10"/>
    <x v="9"/>
    <x v="0"/>
  </r>
  <r>
    <x v="0"/>
    <x v="124"/>
    <x v="150"/>
    <x v="121"/>
    <x v="80"/>
    <x v="0"/>
    <x v="1"/>
    <x v="0"/>
    <x v="0"/>
  </r>
  <r>
    <x v="0"/>
    <x v="5"/>
    <x v="7"/>
    <x v="121"/>
    <x v="80"/>
    <x v="0"/>
    <x v="5"/>
    <x v="4"/>
    <x v="0"/>
  </r>
  <r>
    <x v="0"/>
    <x v="18"/>
    <x v="16"/>
    <x v="2"/>
    <x v="80"/>
    <x v="2"/>
    <x v="1"/>
    <x v="2"/>
    <x v="230"/>
  </r>
  <r>
    <x v="0"/>
    <x v="31"/>
    <x v="30"/>
    <x v="121"/>
    <x v="80"/>
    <x v="0"/>
    <x v="0"/>
    <x v="218"/>
    <x v="245"/>
  </r>
  <r>
    <x v="0"/>
    <x v="69"/>
    <x v="39"/>
    <x v="1"/>
    <x v="80"/>
    <x v="1"/>
    <x v="4"/>
    <x v="4"/>
    <x v="111"/>
  </r>
  <r>
    <x v="0"/>
    <x v="52"/>
    <x v="45"/>
    <x v="121"/>
    <x v="80"/>
    <x v="0"/>
    <x v="203"/>
    <x v="218"/>
    <x v="245"/>
  </r>
  <r>
    <x v="0"/>
    <x v="60"/>
    <x v="80"/>
    <x v="121"/>
    <x v="80"/>
    <x v="0"/>
    <x v="3"/>
    <x v="2"/>
    <x v="0"/>
  </r>
  <r>
    <x v="0"/>
    <x v="89"/>
    <x v="101"/>
    <x v="121"/>
    <x v="2"/>
    <x v="2"/>
    <x v="3"/>
    <x v="4"/>
    <x v="191"/>
  </r>
  <r>
    <x v="0"/>
    <x v="20"/>
    <x v="29"/>
    <x v="121"/>
    <x v="80"/>
    <x v="0"/>
    <x v="1"/>
    <x v="0"/>
    <x v="0"/>
  </r>
  <r>
    <x v="0"/>
    <x v="68"/>
    <x v="40"/>
    <x v="3"/>
    <x v="80"/>
    <x v="3"/>
    <x v="3"/>
    <x v="5"/>
    <x v="206"/>
  </r>
  <r>
    <x v="0"/>
    <x v="0"/>
    <x v="51"/>
    <x v="121"/>
    <x v="80"/>
    <x v="0"/>
    <x v="0"/>
    <x v="218"/>
    <x v="245"/>
  </r>
  <r>
    <x v="0"/>
    <x v="119"/>
    <x v="55"/>
    <x v="121"/>
    <x v="80"/>
    <x v="0"/>
    <x v="203"/>
    <x v="218"/>
    <x v="245"/>
  </r>
  <r>
    <x v="0"/>
    <x v="113"/>
    <x v="73"/>
    <x v="121"/>
    <x v="80"/>
    <x v="0"/>
    <x v="0"/>
    <x v="218"/>
    <x v="245"/>
  </r>
  <r>
    <x v="0"/>
    <x v="54"/>
    <x v="75"/>
    <x v="121"/>
    <x v="80"/>
    <x v="0"/>
    <x v="1"/>
    <x v="0"/>
    <x v="0"/>
  </r>
  <r>
    <x v="0"/>
    <x v="55"/>
    <x v="78"/>
    <x v="121"/>
    <x v="80"/>
    <x v="0"/>
    <x v="1"/>
    <x v="0"/>
    <x v="0"/>
  </r>
  <r>
    <x v="0"/>
    <x v="59"/>
    <x v="79"/>
    <x v="121"/>
    <x v="80"/>
    <x v="0"/>
    <x v="1"/>
    <x v="0"/>
    <x v="0"/>
  </r>
  <r>
    <x v="0"/>
    <x v="62"/>
    <x v="81"/>
    <x v="121"/>
    <x v="80"/>
    <x v="0"/>
    <x v="1"/>
    <x v="0"/>
    <x v="0"/>
  </r>
  <r>
    <x v="0"/>
    <x v="88"/>
    <x v="99"/>
    <x v="121"/>
    <x v="1"/>
    <x v="1"/>
    <x v="1"/>
    <x v="1"/>
    <x v="206"/>
  </r>
  <r>
    <x v="0"/>
    <x v="91"/>
    <x v="105"/>
    <x v="121"/>
    <x v="80"/>
    <x v="0"/>
    <x v="203"/>
    <x v="218"/>
    <x v="245"/>
  </r>
  <r>
    <x v="0"/>
    <x v="97"/>
    <x v="115"/>
    <x v="121"/>
    <x v="80"/>
    <x v="0"/>
    <x v="1"/>
    <x v="0"/>
    <x v="0"/>
  </r>
  <r>
    <x v="0"/>
    <x v="103"/>
    <x v="121"/>
    <x v="121"/>
    <x v="80"/>
    <x v="0"/>
    <x v="3"/>
    <x v="2"/>
    <x v="0"/>
  </r>
  <r>
    <x v="0"/>
    <x v="109"/>
    <x v="132"/>
    <x v="121"/>
    <x v="80"/>
    <x v="138"/>
    <x v="203"/>
    <x v="218"/>
    <x v="246"/>
  </r>
  <r>
    <x v="2"/>
    <x v="1"/>
    <x v="0"/>
    <x v="116"/>
    <x v="76"/>
    <x v="134"/>
    <x v="168"/>
    <x v="210"/>
    <x v="231"/>
  </r>
  <r>
    <x v="2"/>
    <x v="138"/>
    <x v="1"/>
    <x v="1"/>
    <x v="0"/>
    <x v="1"/>
    <x v="10"/>
    <x v="10"/>
    <x v="50"/>
  </r>
  <r>
    <x v="2"/>
    <x v="2"/>
    <x v="3"/>
    <x v="28"/>
    <x v="52"/>
    <x v="74"/>
    <x v="171"/>
    <x v="182"/>
    <x v="43"/>
  </r>
  <r>
    <x v="2"/>
    <x v="35"/>
    <x v="4"/>
    <x v="34"/>
    <x v="17"/>
    <x v="49"/>
    <x v="156"/>
    <x v="156"/>
    <x v="33"/>
  </r>
  <r>
    <x v="2"/>
    <x v="4"/>
    <x v="5"/>
    <x v="40"/>
    <x v="53"/>
    <x v="80"/>
    <x v="153"/>
    <x v="158"/>
    <x v="84"/>
  </r>
  <r>
    <x v="2"/>
    <x v="107"/>
    <x v="6"/>
    <x v="2"/>
    <x v="2"/>
    <x v="4"/>
    <x v="4"/>
    <x v="7"/>
    <x v="206"/>
  </r>
  <r>
    <x v="2"/>
    <x v="3"/>
    <x v="8"/>
    <x v="20"/>
    <x v="30"/>
    <x v="44"/>
    <x v="162"/>
    <x v="161"/>
    <x v="27"/>
  </r>
  <r>
    <x v="2"/>
    <x v="7"/>
    <x v="10"/>
    <x v="0"/>
    <x v="0"/>
    <x v="0"/>
    <x v="1"/>
    <x v="0"/>
    <x v="0"/>
  </r>
  <r>
    <x v="2"/>
    <x v="6"/>
    <x v="11"/>
    <x v="0"/>
    <x v="0"/>
    <x v="0"/>
    <x v="1"/>
    <x v="0"/>
    <x v="0"/>
  </r>
  <r>
    <x v="2"/>
    <x v="8"/>
    <x v="12"/>
    <x v="56"/>
    <x v="6"/>
    <x v="64"/>
    <x v="104"/>
    <x v="120"/>
    <x v="154"/>
  </r>
  <r>
    <x v="2"/>
    <x v="13"/>
    <x v="13"/>
    <x v="0"/>
    <x v="0"/>
    <x v="0"/>
    <x v="2"/>
    <x v="1"/>
    <x v="0"/>
  </r>
  <r>
    <x v="2"/>
    <x v="10"/>
    <x v="14"/>
    <x v="109"/>
    <x v="69"/>
    <x v="129"/>
    <x v="199"/>
    <x v="214"/>
    <x v="69"/>
  </r>
  <r>
    <x v="2"/>
    <x v="15"/>
    <x v="15"/>
    <x v="5"/>
    <x v="9"/>
    <x v="14"/>
    <x v="37"/>
    <x v="43"/>
    <x v="141"/>
  </r>
  <r>
    <x v="2"/>
    <x v="18"/>
    <x v="16"/>
    <x v="2"/>
    <x v="0"/>
    <x v="2"/>
    <x v="1"/>
    <x v="2"/>
    <x v="230"/>
  </r>
  <r>
    <x v="2"/>
    <x v="19"/>
    <x v="17"/>
    <x v="19"/>
    <x v="2"/>
    <x v="22"/>
    <x v="41"/>
    <x v="54"/>
    <x v="159"/>
  </r>
  <r>
    <x v="2"/>
    <x v="85"/>
    <x v="18"/>
    <x v="6"/>
    <x v="0"/>
    <x v="6"/>
    <x v="14"/>
    <x v="19"/>
    <x v="157"/>
  </r>
  <r>
    <x v="2"/>
    <x v="16"/>
    <x v="19"/>
    <x v="0"/>
    <x v="0"/>
    <x v="0"/>
    <x v="6"/>
    <x v="5"/>
    <x v="0"/>
  </r>
  <r>
    <x v="2"/>
    <x v="9"/>
    <x v="21"/>
    <x v="4"/>
    <x v="2"/>
    <x v="6"/>
    <x v="111"/>
    <x v="113"/>
    <x v="12"/>
  </r>
  <r>
    <x v="2"/>
    <x v="17"/>
    <x v="22"/>
    <x v="1"/>
    <x v="1"/>
    <x v="2"/>
    <x v="23"/>
    <x v="24"/>
    <x v="39"/>
  </r>
  <r>
    <x v="2"/>
    <x v="12"/>
    <x v="23"/>
    <x v="0"/>
    <x v="0"/>
    <x v="0"/>
    <x v="2"/>
    <x v="1"/>
    <x v="0"/>
  </r>
  <r>
    <x v="2"/>
    <x v="11"/>
    <x v="25"/>
    <x v="26"/>
    <x v="11"/>
    <x v="34"/>
    <x v="70"/>
    <x v="83"/>
    <x v="144"/>
  </r>
  <r>
    <x v="2"/>
    <x v="14"/>
    <x v="26"/>
    <x v="14"/>
    <x v="1"/>
    <x v="15"/>
    <x v="44"/>
    <x v="52"/>
    <x v="126"/>
  </r>
  <r>
    <x v="2"/>
    <x v="65"/>
    <x v="27"/>
    <x v="1"/>
    <x v="0"/>
    <x v="1"/>
    <x v="31"/>
    <x v="30"/>
    <x v="18"/>
  </r>
  <r>
    <x v="2"/>
    <x v="26"/>
    <x v="28"/>
    <x v="72"/>
    <x v="33"/>
    <x v="87"/>
    <x v="127"/>
    <x v="141"/>
    <x v="158"/>
  </r>
  <r>
    <x v="2"/>
    <x v="20"/>
    <x v="29"/>
    <x v="0"/>
    <x v="0"/>
    <x v="0"/>
    <x v="2"/>
    <x v="1"/>
    <x v="0"/>
  </r>
  <r>
    <x v="2"/>
    <x v="31"/>
    <x v="31"/>
    <x v="0"/>
    <x v="0"/>
    <x v="0"/>
    <x v="1"/>
    <x v="0"/>
    <x v="0"/>
  </r>
  <r>
    <x v="2"/>
    <x v="22"/>
    <x v="32"/>
    <x v="29"/>
    <x v="37"/>
    <x v="55"/>
    <x v="80"/>
    <x v="100"/>
    <x v="180"/>
  </r>
  <r>
    <x v="2"/>
    <x v="25"/>
    <x v="33"/>
    <x v="1"/>
    <x v="0"/>
    <x v="1"/>
    <x v="7"/>
    <x v="7"/>
    <x v="70"/>
  </r>
  <r>
    <x v="2"/>
    <x v="27"/>
    <x v="34"/>
    <x v="8"/>
    <x v="0"/>
    <x v="8"/>
    <x v="51"/>
    <x v="56"/>
    <x v="58"/>
  </r>
  <r>
    <x v="2"/>
    <x v="28"/>
    <x v="36"/>
    <x v="18"/>
    <x v="40"/>
    <x v="56"/>
    <x v="108"/>
    <x v="117"/>
    <x v="133"/>
  </r>
  <r>
    <x v="2"/>
    <x v="66"/>
    <x v="37"/>
    <x v="21"/>
    <x v="4"/>
    <x v="26"/>
    <x v="163"/>
    <x v="163"/>
    <x v="13"/>
  </r>
  <r>
    <x v="2"/>
    <x v="23"/>
    <x v="38"/>
    <x v="44"/>
    <x v="24"/>
    <x v="59"/>
    <x v="133"/>
    <x v="139"/>
    <x v="75"/>
  </r>
  <r>
    <x v="2"/>
    <x v="68"/>
    <x v="40"/>
    <x v="1"/>
    <x v="0"/>
    <x v="1"/>
    <x v="0"/>
    <x v="0"/>
    <x v="244"/>
  </r>
  <r>
    <x v="2"/>
    <x v="69"/>
    <x v="41"/>
    <x v="0"/>
    <x v="0"/>
    <x v="0"/>
    <x v="4"/>
    <x v="3"/>
    <x v="0"/>
  </r>
  <r>
    <x v="2"/>
    <x v="29"/>
    <x v="42"/>
    <x v="0"/>
    <x v="0"/>
    <x v="0"/>
    <x v="1"/>
    <x v="0"/>
    <x v="0"/>
  </r>
  <r>
    <x v="2"/>
    <x v="24"/>
    <x v="43"/>
    <x v="110"/>
    <x v="65"/>
    <x v="124"/>
    <x v="195"/>
    <x v="208"/>
    <x v="121"/>
  </r>
  <r>
    <x v="2"/>
    <x v="52"/>
    <x v="45"/>
    <x v="0"/>
    <x v="0"/>
    <x v="0"/>
    <x v="6"/>
    <x v="5"/>
    <x v="0"/>
  </r>
  <r>
    <x v="2"/>
    <x v="30"/>
    <x v="46"/>
    <x v="4"/>
    <x v="1"/>
    <x v="5"/>
    <x v="58"/>
    <x v="60"/>
    <x v="30"/>
  </r>
  <r>
    <x v="2"/>
    <x v="32"/>
    <x v="47"/>
    <x v="14"/>
    <x v="1"/>
    <x v="15"/>
    <x v="24"/>
    <x v="34"/>
    <x v="188"/>
  </r>
  <r>
    <x v="2"/>
    <x v="34"/>
    <x v="48"/>
    <x v="0"/>
    <x v="2"/>
    <x v="2"/>
    <x v="59"/>
    <x v="62"/>
    <x v="14"/>
  </r>
  <r>
    <x v="2"/>
    <x v="33"/>
    <x v="49"/>
    <x v="0"/>
    <x v="0"/>
    <x v="0"/>
    <x v="1"/>
    <x v="0"/>
    <x v="0"/>
  </r>
  <r>
    <x v="2"/>
    <x v="37"/>
    <x v="50"/>
    <x v="56"/>
    <x v="6"/>
    <x v="64"/>
    <x v="81"/>
    <x v="101"/>
    <x v="192"/>
  </r>
  <r>
    <x v="2"/>
    <x v="36"/>
    <x v="52"/>
    <x v="0"/>
    <x v="0"/>
    <x v="0"/>
    <x v="3"/>
    <x v="2"/>
    <x v="0"/>
  </r>
  <r>
    <x v="2"/>
    <x v="39"/>
    <x v="53"/>
    <x v="85"/>
    <x v="9"/>
    <x v="97"/>
    <x v="112"/>
    <x v="134"/>
    <x v="195"/>
  </r>
  <r>
    <x v="2"/>
    <x v="40"/>
    <x v="54"/>
    <x v="0"/>
    <x v="0"/>
    <x v="0"/>
    <x v="1"/>
    <x v="0"/>
    <x v="0"/>
  </r>
  <r>
    <x v="2"/>
    <x v="132"/>
    <x v="57"/>
    <x v="0"/>
    <x v="0"/>
    <x v="0"/>
    <x v="7"/>
    <x v="6"/>
    <x v="0"/>
  </r>
  <r>
    <x v="2"/>
    <x v="41"/>
    <x v="59"/>
    <x v="74"/>
    <x v="26"/>
    <x v="88"/>
    <x v="126"/>
    <x v="140"/>
    <x v="163"/>
  </r>
  <r>
    <x v="2"/>
    <x v="42"/>
    <x v="60"/>
    <x v="0"/>
    <x v="0"/>
    <x v="0"/>
    <x v="1"/>
    <x v="0"/>
    <x v="0"/>
  </r>
  <r>
    <x v="2"/>
    <x v="43"/>
    <x v="61"/>
    <x v="13"/>
    <x v="8"/>
    <x v="21"/>
    <x v="57"/>
    <x v="66"/>
    <x v="120"/>
  </r>
  <r>
    <x v="2"/>
    <x v="46"/>
    <x v="62"/>
    <x v="15"/>
    <x v="9"/>
    <x v="25"/>
    <x v="99"/>
    <x v="104"/>
    <x v="55"/>
  </r>
  <r>
    <x v="2"/>
    <x v="44"/>
    <x v="63"/>
    <x v="20"/>
    <x v="23"/>
    <x v="39"/>
    <x v="172"/>
    <x v="179"/>
    <x v="19"/>
  </r>
  <r>
    <x v="2"/>
    <x v="45"/>
    <x v="64"/>
    <x v="2"/>
    <x v="5"/>
    <x v="7"/>
    <x v="42"/>
    <x v="46"/>
    <x v="65"/>
  </r>
  <r>
    <x v="2"/>
    <x v="49"/>
    <x v="65"/>
    <x v="0"/>
    <x v="0"/>
    <x v="138"/>
    <x v="1"/>
    <x v="0"/>
    <x v="0"/>
  </r>
  <r>
    <x v="2"/>
    <x v="47"/>
    <x v="66"/>
    <x v="117"/>
    <x v="66"/>
    <x v="130"/>
    <x v="196"/>
    <x v="213"/>
    <x v="103"/>
  </r>
  <r>
    <x v="2"/>
    <x v="48"/>
    <x v="68"/>
    <x v="0"/>
    <x v="0"/>
    <x v="0"/>
    <x v="7"/>
    <x v="6"/>
    <x v="0"/>
  </r>
  <r>
    <x v="2"/>
    <x v="50"/>
    <x v="70"/>
    <x v="0"/>
    <x v="1"/>
    <x v="1"/>
    <x v="50"/>
    <x v="50"/>
    <x v="6"/>
  </r>
  <r>
    <x v="2"/>
    <x v="53"/>
    <x v="71"/>
    <x v="25"/>
    <x v="12"/>
    <x v="34"/>
    <x v="182"/>
    <x v="189"/>
    <x v="10"/>
  </r>
  <r>
    <x v="2"/>
    <x v="51"/>
    <x v="72"/>
    <x v="0"/>
    <x v="0"/>
    <x v="0"/>
    <x v="3"/>
    <x v="2"/>
    <x v="0"/>
  </r>
  <r>
    <x v="2"/>
    <x v="56"/>
    <x v="74"/>
    <x v="2"/>
    <x v="5"/>
    <x v="7"/>
    <x v="107"/>
    <x v="108"/>
    <x v="16"/>
  </r>
  <r>
    <x v="2"/>
    <x v="54"/>
    <x v="75"/>
    <x v="0"/>
    <x v="0"/>
    <x v="0"/>
    <x v="2"/>
    <x v="1"/>
    <x v="0"/>
  </r>
  <r>
    <x v="2"/>
    <x v="57"/>
    <x v="76"/>
    <x v="59"/>
    <x v="48"/>
    <x v="88"/>
    <x v="100"/>
    <x v="130"/>
    <x v="199"/>
  </r>
  <r>
    <x v="2"/>
    <x v="58"/>
    <x v="77"/>
    <x v="84"/>
    <x v="8"/>
    <x v="94"/>
    <x v="91"/>
    <x v="126"/>
    <x v="210"/>
  </r>
  <r>
    <x v="2"/>
    <x v="55"/>
    <x v="78"/>
    <x v="0"/>
    <x v="0"/>
    <x v="0"/>
    <x v="1"/>
    <x v="0"/>
    <x v="0"/>
  </r>
  <r>
    <x v="2"/>
    <x v="59"/>
    <x v="79"/>
    <x v="0"/>
    <x v="0"/>
    <x v="0"/>
    <x v="1"/>
    <x v="0"/>
    <x v="0"/>
  </r>
  <r>
    <x v="2"/>
    <x v="60"/>
    <x v="80"/>
    <x v="1"/>
    <x v="0"/>
    <x v="1"/>
    <x v="6"/>
    <x v="6"/>
    <x v="76"/>
  </r>
  <r>
    <x v="2"/>
    <x v="61"/>
    <x v="82"/>
    <x v="0"/>
    <x v="1"/>
    <x v="1"/>
    <x v="4"/>
    <x v="4"/>
    <x v="111"/>
  </r>
  <r>
    <x v="2"/>
    <x v="71"/>
    <x v="83"/>
    <x v="23"/>
    <x v="17"/>
    <x v="37"/>
    <x v="66"/>
    <x v="81"/>
    <x v="156"/>
  </r>
  <r>
    <x v="2"/>
    <x v="63"/>
    <x v="84"/>
    <x v="6"/>
    <x v="1"/>
    <x v="7"/>
    <x v="19"/>
    <x v="24"/>
    <x v="147"/>
  </r>
  <r>
    <x v="2"/>
    <x v="64"/>
    <x v="86"/>
    <x v="7"/>
    <x v="6"/>
    <x v="13"/>
    <x v="16"/>
    <x v="25"/>
    <x v="200"/>
  </r>
  <r>
    <x v="2"/>
    <x v="136"/>
    <x v="87"/>
    <x v="32"/>
    <x v="19"/>
    <x v="47"/>
    <x v="144"/>
    <x v="146"/>
    <x v="41"/>
  </r>
  <r>
    <x v="2"/>
    <x v="70"/>
    <x v="88"/>
    <x v="48"/>
    <x v="0"/>
    <x v="50"/>
    <x v="27"/>
    <x v="64"/>
    <x v="236"/>
  </r>
  <r>
    <x v="2"/>
    <x v="72"/>
    <x v="89"/>
    <x v="0"/>
    <x v="1"/>
    <x v="1"/>
    <x v="9"/>
    <x v="9"/>
    <x v="56"/>
  </r>
  <r>
    <x v="2"/>
    <x v="77"/>
    <x v="90"/>
    <x v="0"/>
    <x v="0"/>
    <x v="0"/>
    <x v="1"/>
    <x v="0"/>
    <x v="0"/>
  </r>
  <r>
    <x v="2"/>
    <x v="73"/>
    <x v="91"/>
    <x v="14"/>
    <x v="9"/>
    <x v="23"/>
    <x v="65"/>
    <x v="72"/>
    <x v="99"/>
  </r>
  <r>
    <x v="2"/>
    <x v="76"/>
    <x v="92"/>
    <x v="9"/>
    <x v="2"/>
    <x v="11"/>
    <x v="36"/>
    <x v="39"/>
    <x v="118"/>
  </r>
  <r>
    <x v="2"/>
    <x v="78"/>
    <x v="93"/>
    <x v="37"/>
    <x v="54"/>
    <x v="79"/>
    <x v="85"/>
    <x v="115"/>
    <x v="205"/>
  </r>
  <r>
    <x v="2"/>
    <x v="83"/>
    <x v="94"/>
    <x v="7"/>
    <x v="5"/>
    <x v="12"/>
    <x v="69"/>
    <x v="73"/>
    <x v="53"/>
  </r>
  <r>
    <x v="2"/>
    <x v="82"/>
    <x v="95"/>
    <x v="11"/>
    <x v="7"/>
    <x v="18"/>
    <x v="54"/>
    <x v="63"/>
    <x v="101"/>
  </r>
  <r>
    <x v="2"/>
    <x v="90"/>
    <x v="96"/>
    <x v="0"/>
    <x v="1"/>
    <x v="1"/>
    <x v="1"/>
    <x v="1"/>
    <x v="206"/>
  </r>
  <r>
    <x v="2"/>
    <x v="84"/>
    <x v="97"/>
    <x v="68"/>
    <x v="39"/>
    <x v="86"/>
    <x v="166"/>
    <x v="177"/>
    <x v="64"/>
  </r>
  <r>
    <x v="2"/>
    <x v="79"/>
    <x v="98"/>
    <x v="38"/>
    <x v="20"/>
    <x v="51"/>
    <x v="110"/>
    <x v="119"/>
    <x v="110"/>
  </r>
  <r>
    <x v="2"/>
    <x v="88"/>
    <x v="99"/>
    <x v="0"/>
    <x v="0"/>
    <x v="0"/>
    <x v="5"/>
    <x v="4"/>
    <x v="0"/>
  </r>
  <r>
    <x v="2"/>
    <x v="87"/>
    <x v="100"/>
    <x v="78"/>
    <x v="11"/>
    <x v="86"/>
    <x v="159"/>
    <x v="164"/>
    <x v="83"/>
  </r>
  <r>
    <x v="2"/>
    <x v="89"/>
    <x v="101"/>
    <x v="0"/>
    <x v="0"/>
    <x v="0"/>
    <x v="9"/>
    <x v="8"/>
    <x v="0"/>
  </r>
  <r>
    <x v="2"/>
    <x v="80"/>
    <x v="102"/>
    <x v="1"/>
    <x v="0"/>
    <x v="1"/>
    <x v="123"/>
    <x v="128"/>
    <x v="1"/>
  </r>
  <r>
    <x v="2"/>
    <x v="86"/>
    <x v="103"/>
    <x v="4"/>
    <x v="7"/>
    <x v="11"/>
    <x v="77"/>
    <x v="77"/>
    <x v="42"/>
  </r>
  <r>
    <x v="2"/>
    <x v="81"/>
    <x v="104"/>
    <x v="0"/>
    <x v="0"/>
    <x v="0"/>
    <x v="25"/>
    <x v="24"/>
    <x v="0"/>
  </r>
  <r>
    <x v="2"/>
    <x v="91"/>
    <x v="105"/>
    <x v="0"/>
    <x v="1"/>
    <x v="1"/>
    <x v="3"/>
    <x v="3"/>
    <x v="143"/>
  </r>
  <r>
    <x v="2"/>
    <x v="95"/>
    <x v="106"/>
    <x v="5"/>
    <x v="5"/>
    <x v="10"/>
    <x v="63"/>
    <x v="69"/>
    <x v="52"/>
  </r>
  <r>
    <x v="2"/>
    <x v="94"/>
    <x v="107"/>
    <x v="9"/>
    <x v="0"/>
    <x v="9"/>
    <x v="7"/>
    <x v="15"/>
    <x v="213"/>
  </r>
  <r>
    <x v="2"/>
    <x v="92"/>
    <x v="108"/>
    <x v="10"/>
    <x v="14"/>
    <x v="25"/>
    <x v="44"/>
    <x v="58"/>
    <x v="165"/>
  </r>
  <r>
    <x v="2"/>
    <x v="93"/>
    <x v="109"/>
    <x v="105"/>
    <x v="46"/>
    <x v="116"/>
    <x v="193"/>
    <x v="206"/>
    <x v="88"/>
  </r>
  <r>
    <x v="2"/>
    <x v="131"/>
    <x v="110"/>
    <x v="4"/>
    <x v="2"/>
    <x v="6"/>
    <x v="10"/>
    <x v="15"/>
    <x v="189"/>
  </r>
  <r>
    <x v="2"/>
    <x v="133"/>
    <x v="111"/>
    <x v="0"/>
    <x v="2"/>
    <x v="2"/>
    <x v="14"/>
    <x v="15"/>
    <x v="70"/>
  </r>
  <r>
    <x v="2"/>
    <x v="98"/>
    <x v="112"/>
    <x v="75"/>
    <x v="25"/>
    <x v="90"/>
    <x v="191"/>
    <x v="203"/>
    <x v="34"/>
  </r>
  <r>
    <x v="2"/>
    <x v="96"/>
    <x v="114"/>
    <x v="3"/>
    <x v="10"/>
    <x v="13"/>
    <x v="41"/>
    <x v="49"/>
    <x v="114"/>
  </r>
  <r>
    <x v="2"/>
    <x v="97"/>
    <x v="115"/>
    <x v="1"/>
    <x v="0"/>
    <x v="1"/>
    <x v="2"/>
    <x v="2"/>
    <x v="176"/>
  </r>
  <r>
    <x v="2"/>
    <x v="99"/>
    <x v="116"/>
    <x v="0"/>
    <x v="0"/>
    <x v="0"/>
    <x v="2"/>
    <x v="1"/>
    <x v="0"/>
  </r>
  <r>
    <x v="2"/>
    <x v="102"/>
    <x v="117"/>
    <x v="0"/>
    <x v="0"/>
    <x v="0"/>
    <x v="1"/>
    <x v="0"/>
    <x v="0"/>
  </r>
  <r>
    <x v="2"/>
    <x v="21"/>
    <x v="119"/>
    <x v="96"/>
    <x v="63"/>
    <x v="114"/>
    <x v="183"/>
    <x v="198"/>
    <x v="117"/>
  </r>
  <r>
    <x v="2"/>
    <x v="103"/>
    <x v="121"/>
    <x v="0"/>
    <x v="0"/>
    <x v="0"/>
    <x v="2"/>
    <x v="1"/>
    <x v="0"/>
  </r>
  <r>
    <x v="2"/>
    <x v="105"/>
    <x v="122"/>
    <x v="93"/>
    <x v="49"/>
    <x v="106"/>
    <x v="163"/>
    <x v="178"/>
    <x v="146"/>
  </r>
  <r>
    <x v="2"/>
    <x v="106"/>
    <x v="123"/>
    <x v="32"/>
    <x v="80"/>
    <x v="32"/>
    <x v="49"/>
    <x v="67"/>
    <x v="185"/>
  </r>
  <r>
    <x v="2"/>
    <x v="38"/>
    <x v="124"/>
    <x v="21"/>
    <x v="4"/>
    <x v="26"/>
    <x v="103"/>
    <x v="111"/>
    <x v="51"/>
  </r>
  <r>
    <x v="2"/>
    <x v="67"/>
    <x v="125"/>
    <x v="0"/>
    <x v="0"/>
    <x v="0"/>
    <x v="1"/>
    <x v="0"/>
    <x v="0"/>
  </r>
  <r>
    <x v="2"/>
    <x v="74"/>
    <x v="126"/>
    <x v="0"/>
    <x v="0"/>
    <x v="0"/>
    <x v="1"/>
    <x v="0"/>
    <x v="0"/>
  </r>
  <r>
    <x v="2"/>
    <x v="117"/>
    <x v="127"/>
    <x v="0"/>
    <x v="5"/>
    <x v="5"/>
    <x v="7"/>
    <x v="11"/>
    <x v="194"/>
  </r>
  <r>
    <x v="2"/>
    <x v="116"/>
    <x v="128"/>
    <x v="0"/>
    <x v="0"/>
    <x v="0"/>
    <x v="2"/>
    <x v="1"/>
    <x v="0"/>
  </r>
  <r>
    <x v="2"/>
    <x v="111"/>
    <x v="129"/>
    <x v="76"/>
    <x v="20"/>
    <x v="89"/>
    <x v="161"/>
    <x v="167"/>
    <x v="85"/>
  </r>
  <r>
    <x v="2"/>
    <x v="104"/>
    <x v="130"/>
    <x v="3"/>
    <x v="10"/>
    <x v="13"/>
    <x v="130"/>
    <x v="133"/>
    <x v="17"/>
  </r>
  <r>
    <x v="2"/>
    <x v="110"/>
    <x v="131"/>
    <x v="33"/>
    <x v="9"/>
    <x v="40"/>
    <x v="76"/>
    <x v="91"/>
    <x v="151"/>
  </r>
  <r>
    <x v="2"/>
    <x v="112"/>
    <x v="133"/>
    <x v="88"/>
    <x v="71"/>
    <x v="120"/>
    <x v="145"/>
    <x v="175"/>
    <x v="204"/>
  </r>
  <r>
    <x v="2"/>
    <x v="108"/>
    <x v="134"/>
    <x v="94"/>
    <x v="59"/>
    <x v="109"/>
    <x v="134"/>
    <x v="155"/>
    <x v="203"/>
  </r>
  <r>
    <x v="2"/>
    <x v="115"/>
    <x v="135"/>
    <x v="2"/>
    <x v="5"/>
    <x v="7"/>
    <x v="7"/>
    <x v="13"/>
    <x v="206"/>
  </r>
  <r>
    <x v="2"/>
    <x v="75"/>
    <x v="137"/>
    <x v="101"/>
    <x v="41"/>
    <x v="112"/>
    <x v="176"/>
    <x v="191"/>
    <x v="132"/>
  </r>
  <r>
    <x v="2"/>
    <x v="114"/>
    <x v="138"/>
    <x v="0"/>
    <x v="0"/>
    <x v="0"/>
    <x v="4"/>
    <x v="3"/>
    <x v="0"/>
  </r>
  <r>
    <x v="2"/>
    <x v="118"/>
    <x v="139"/>
    <x v="112"/>
    <x v="55"/>
    <x v="126"/>
    <x v="125"/>
    <x v="169"/>
    <x v="233"/>
  </r>
  <r>
    <x v="2"/>
    <x v="123"/>
    <x v="140"/>
    <x v="14"/>
    <x v="0"/>
    <x v="14"/>
    <x v="17"/>
    <x v="27"/>
    <x v="197"/>
  </r>
  <r>
    <x v="2"/>
    <x v="128"/>
    <x v="141"/>
    <x v="0"/>
    <x v="0"/>
    <x v="0"/>
    <x v="1"/>
    <x v="0"/>
    <x v="0"/>
  </r>
  <r>
    <x v="2"/>
    <x v="129"/>
    <x v="142"/>
    <x v="3"/>
    <x v="1"/>
    <x v="4"/>
    <x v="7"/>
    <x v="10"/>
    <x v="186"/>
  </r>
  <r>
    <x v="2"/>
    <x v="120"/>
    <x v="143"/>
    <x v="55"/>
    <x v="17"/>
    <x v="66"/>
    <x v="118"/>
    <x v="131"/>
    <x v="140"/>
  </r>
  <r>
    <x v="2"/>
    <x v="100"/>
    <x v="144"/>
    <x v="45"/>
    <x v="2"/>
    <x v="48"/>
    <x v="26"/>
    <x v="61"/>
    <x v="234"/>
  </r>
  <r>
    <x v="2"/>
    <x v="122"/>
    <x v="145"/>
    <x v="0"/>
    <x v="2"/>
    <x v="2"/>
    <x v="1"/>
    <x v="2"/>
    <x v="230"/>
  </r>
  <r>
    <x v="2"/>
    <x v="121"/>
    <x v="146"/>
    <x v="14"/>
    <x v="6"/>
    <x v="20"/>
    <x v="56"/>
    <x v="65"/>
    <x v="116"/>
  </r>
  <r>
    <x v="2"/>
    <x v="127"/>
    <x v="148"/>
    <x v="0"/>
    <x v="0"/>
    <x v="0"/>
    <x v="2"/>
    <x v="1"/>
    <x v="0"/>
  </r>
  <r>
    <x v="2"/>
    <x v="125"/>
    <x v="149"/>
    <x v="19"/>
    <x v="13"/>
    <x v="30"/>
    <x v="89"/>
    <x v="98"/>
    <x v="92"/>
  </r>
  <r>
    <x v="2"/>
    <x v="124"/>
    <x v="150"/>
    <x v="0"/>
    <x v="0"/>
    <x v="0"/>
    <x v="2"/>
    <x v="1"/>
    <x v="0"/>
  </r>
  <r>
    <x v="2"/>
    <x v="126"/>
    <x v="151"/>
    <x v="115"/>
    <x v="18"/>
    <x v="125"/>
    <x v="178"/>
    <x v="199"/>
    <x v="172"/>
  </r>
  <r>
    <x v="2"/>
    <x v="130"/>
    <x v="152"/>
    <x v="34"/>
    <x v="30"/>
    <x v="54"/>
    <x v="116"/>
    <x v="127"/>
    <x v="102"/>
  </r>
  <r>
    <x v="2"/>
    <x v="134"/>
    <x v="154"/>
    <x v="46"/>
    <x v="23"/>
    <x v="61"/>
    <x v="95"/>
    <x v="109"/>
    <x v="166"/>
  </r>
  <r>
    <x v="2"/>
    <x v="135"/>
    <x v="156"/>
    <x v="5"/>
    <x v="0"/>
    <x v="5"/>
    <x v="29"/>
    <x v="32"/>
    <x v="73"/>
  </r>
  <r>
    <x v="2"/>
    <x v="137"/>
    <x v="157"/>
    <x v="13"/>
    <x v="34"/>
    <x v="44"/>
    <x v="20"/>
    <x v="55"/>
    <x v="238"/>
  </r>
  <r>
    <x v="2"/>
    <x v="139"/>
    <x v="158"/>
    <x v="0"/>
    <x v="2"/>
    <x v="2"/>
    <x v="0"/>
    <x v="1"/>
    <x v="244"/>
  </r>
  <r>
    <x v="2"/>
    <x v="140"/>
    <x v="160"/>
    <x v="0"/>
    <x v="0"/>
    <x v="0"/>
    <x v="3"/>
    <x v="2"/>
    <x v="0"/>
  </r>
  <r>
    <x v="2"/>
    <x v="141"/>
    <x v="147"/>
    <x v="120"/>
    <x v="79"/>
    <x v="137"/>
    <x v="202"/>
    <x v="217"/>
    <x v="128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showDrill="1" useAutoFormatting="0" itemPrintTitles="1" indent="0" outline="0" outlineData="0" compact="0" compactData="0">
  <location ref="A3:E147" firstHeaderRow="1" firstDataRow="2" firstDataCol="1"/>
  <pivotFields count="9">
    <pivotField axis="axisCol" compact="0" showAll="0" defaultSubtotal="0" outline="0">
      <items count="3">
        <item x="0"/>
        <item x="1"/>
        <item x="2"/>
      </items>
    </pivotField>
    <pivotField axis="axisRow" compact="0" showAll="0" defaultSubtotal="0" outline="0">
      <items count="1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compact="0" showAll="0"/>
  </pivotFields>
  <rowFields count="1">
    <field x="1"/>
  </rowFields>
  <colFields count="1">
    <field x="0"/>
  </colFields>
  <dataFields count="1">
    <dataField name="Sum - DECISIONS" fld="7" subtotal="sum" numFmtId="165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6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K8" activeCellId="0" sqref="K8"/>
    </sheetView>
  </sheetViews>
  <sheetFormatPr defaultColWidth="11.640625" defaultRowHeight="12.8" zeroHeight="false" outlineLevelRow="0" outlineLevelCol="0"/>
  <cols>
    <col collapsed="false" customWidth="true" hidden="false" outlineLevel="0" max="1" min="1" style="1" width="36.01"/>
    <col collapsed="false" customWidth="true" hidden="false" outlineLevel="0" max="8" min="2" style="2" width="7.57"/>
  </cols>
  <sheetData>
    <row r="1" customFormat="false" ht="12.8" hidden="false" customHeight="false" outlineLevel="0" collapsed="false">
      <c r="A1" s="3" t="s">
        <v>0</v>
      </c>
      <c r="B1" s="4" t="n">
        <v>2014</v>
      </c>
      <c r="C1" s="4" t="n">
        <v>2015</v>
      </c>
      <c r="D1" s="4" t="n">
        <v>2016</v>
      </c>
      <c r="E1" s="4" t="n">
        <v>2017</v>
      </c>
      <c r="F1" s="4" t="n">
        <v>2018</v>
      </c>
      <c r="G1" s="4" t="n">
        <v>2019</v>
      </c>
      <c r="H1" s="4" t="n">
        <v>2020</v>
      </c>
      <c r="I1" s="5" t="n">
        <v>2021</v>
      </c>
      <c r="J1" s="5" t="n">
        <v>2022</v>
      </c>
      <c r="K1" s="5" t="n">
        <v>2023</v>
      </c>
    </row>
    <row r="2" customFormat="false" ht="12.8" hidden="true" customHeight="false" outlineLevel="0" collapsed="false">
      <c r="A2" s="6" t="s">
        <v>1</v>
      </c>
      <c r="B2" s="7" t="n">
        <v>83.7</v>
      </c>
      <c r="C2" s="7" t="n">
        <v>85.8</v>
      </c>
      <c r="D2" s="7" t="n">
        <v>86.1</v>
      </c>
      <c r="E2" s="7" t="n">
        <v>83.7</v>
      </c>
      <c r="F2" s="7" t="n">
        <v>87.1</v>
      </c>
      <c r="G2" s="7"/>
      <c r="H2" s="7"/>
      <c r="I2" s="8"/>
      <c r="J2" s="9"/>
      <c r="K2" s="2"/>
    </row>
    <row r="3" customFormat="false" ht="12.8" hidden="false" customHeight="false" outlineLevel="0" collapsed="false">
      <c r="A3" s="10" t="s">
        <v>2</v>
      </c>
      <c r="B3" s="11" t="n">
        <v>25825</v>
      </c>
      <c r="C3" s="11" t="n">
        <v>29181</v>
      </c>
      <c r="D3" s="11" t="n">
        <v>30193</v>
      </c>
      <c r="E3" s="11" t="n">
        <v>42749</v>
      </c>
      <c r="F3" s="11" t="n">
        <v>42620</v>
      </c>
      <c r="G3" s="11" t="n">
        <v>51181</v>
      </c>
      <c r="H3" s="11" t="n">
        <v>39788</v>
      </c>
      <c r="I3" s="12" t="n">
        <v>61015</v>
      </c>
      <c r="J3" s="13" t="n">
        <v>58655</v>
      </c>
      <c r="K3" s="2" t="n">
        <v>55979</v>
      </c>
    </row>
    <row r="4" customFormat="false" ht="12.8" hidden="false" customHeight="false" outlineLevel="0" collapsed="false">
      <c r="A4" s="6" t="s">
        <v>3</v>
      </c>
      <c r="B4" s="7" t="n">
        <v>30651</v>
      </c>
      <c r="C4" s="7" t="n">
        <v>28627</v>
      </c>
      <c r="D4" s="7" t="n">
        <v>29324</v>
      </c>
      <c r="E4" s="7" t="n">
        <v>44989</v>
      </c>
      <c r="F4" s="7" t="n">
        <v>46639</v>
      </c>
      <c r="G4" s="7" t="n">
        <v>51888</v>
      </c>
      <c r="H4" s="7" t="n">
        <v>42261</v>
      </c>
      <c r="I4" s="8" t="n">
        <v>62890</v>
      </c>
      <c r="J4" s="9" t="n">
        <v>58256</v>
      </c>
      <c r="K4" s="2" t="n">
        <v>61183</v>
      </c>
    </row>
    <row r="5" customFormat="false" ht="12.8" hidden="false" customHeight="false" outlineLevel="0" collapsed="false">
      <c r="A5" s="10" t="s">
        <v>4</v>
      </c>
      <c r="B5" s="11" t="n">
        <v>27925</v>
      </c>
      <c r="C5" s="11" t="n">
        <v>25933</v>
      </c>
      <c r="D5" s="11" t="n">
        <v>28217</v>
      </c>
      <c r="E5" s="11" t="n">
        <v>43466</v>
      </c>
      <c r="F5" s="11" t="n">
        <v>44985</v>
      </c>
      <c r="G5" s="11" t="n">
        <v>48789</v>
      </c>
      <c r="H5" s="11" t="n">
        <v>40105</v>
      </c>
      <c r="I5" s="12" t="n">
        <v>59981</v>
      </c>
      <c r="J5" s="13" t="n">
        <v>55250</v>
      </c>
      <c r="K5" s="2" t="n">
        <v>59415</v>
      </c>
    </row>
    <row r="6" customFormat="false" ht="12.8" hidden="false" customHeight="false" outlineLevel="0" collapsed="false">
      <c r="A6" s="14" t="s">
        <v>5</v>
      </c>
      <c r="B6" s="15" t="n">
        <f aca="false">B4-B5</f>
        <v>2726</v>
      </c>
      <c r="C6" s="15" t="n">
        <f aca="false">C4-C5</f>
        <v>2694</v>
      </c>
      <c r="D6" s="15" t="n">
        <f aca="false">D4-D5</f>
        <v>1107</v>
      </c>
      <c r="E6" s="15" t="n">
        <f aca="false">E4-E5</f>
        <v>1523</v>
      </c>
      <c r="F6" s="15" t="n">
        <f aca="false">F4-F5</f>
        <v>1654</v>
      </c>
      <c r="G6" s="15" t="n">
        <f aca="false">G4-G5</f>
        <v>3099</v>
      </c>
      <c r="H6" s="15" t="n">
        <f aca="false">H4-H5</f>
        <v>2156</v>
      </c>
      <c r="I6" s="16" t="n">
        <f aca="false">+I4-I5</f>
        <v>2909</v>
      </c>
      <c r="J6" s="16" t="n">
        <f aca="false">+J4-J5</f>
        <v>3006</v>
      </c>
      <c r="K6" s="16" t="n">
        <f aca="false">+K4-K5</f>
        <v>1768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27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1" activeCellId="0" sqref="A1"/>
    </sheetView>
  </sheetViews>
  <sheetFormatPr defaultColWidth="11.8046875" defaultRowHeight="12.8" zeroHeight="false" outlineLevelRow="0" outlineLevelCol="0"/>
  <cols>
    <col collapsed="false" customWidth="true" hidden="false" outlineLevel="0" max="2" min="1" style="1" width="11.11"/>
    <col collapsed="false" customWidth="true" hidden="false" outlineLevel="0" max="3" min="3" style="89" width="11.49"/>
    <col collapsed="false" customWidth="true" hidden="false" outlineLevel="0" max="64" min="4" style="1" width="11.11"/>
  </cols>
  <sheetData>
    <row r="1" customFormat="false" ht="12.8" hidden="false" customHeight="false" outlineLevel="0" collapsed="false">
      <c r="A1" s="148" t="s">
        <v>646</v>
      </c>
      <c r="B1" s="148" t="s">
        <v>647</v>
      </c>
      <c r="C1" s="152" t="s">
        <v>820</v>
      </c>
      <c r="D1" s="148" t="s">
        <v>821</v>
      </c>
      <c r="E1" s="148" t="s">
        <v>822</v>
      </c>
      <c r="F1" s="1" t="s">
        <v>823</v>
      </c>
      <c r="G1" s="1" t="s">
        <v>824</v>
      </c>
    </row>
    <row r="2" customFormat="false" ht="12.8" hidden="false" customHeight="false" outlineLevel="0" collapsed="false">
      <c r="A2" s="148" t="s">
        <v>654</v>
      </c>
      <c r="B2" s="148" t="s">
        <v>63</v>
      </c>
      <c r="C2" s="89" t="n">
        <v>124</v>
      </c>
      <c r="D2" s="148" t="n">
        <f aca="false">E2-C2</f>
        <v>3073</v>
      </c>
      <c r="E2" s="148" t="n">
        <v>3197</v>
      </c>
      <c r="F2" s="150" t="n">
        <f aca="false">+C2/E2</f>
        <v>0.0387863622145762</v>
      </c>
    </row>
    <row r="3" customFormat="false" ht="12.8" hidden="false" customHeight="false" outlineLevel="0" collapsed="false">
      <c r="A3" s="148" t="s">
        <v>655</v>
      </c>
      <c r="B3" s="148" t="s">
        <v>656</v>
      </c>
      <c r="C3" s="89" t="n">
        <v>7</v>
      </c>
      <c r="D3" s="148" t="n">
        <f aca="false">E3-C3</f>
        <v>3</v>
      </c>
      <c r="E3" s="148" t="n">
        <v>10</v>
      </c>
      <c r="F3" s="150" t="n">
        <f aca="false">+C3/E3</f>
        <v>0.7</v>
      </c>
    </row>
    <row r="4" customFormat="false" ht="12.8" hidden="false" customHeight="false" outlineLevel="0" collapsed="false">
      <c r="A4" s="148" t="s">
        <v>657</v>
      </c>
      <c r="B4" s="148" t="s">
        <v>87</v>
      </c>
      <c r="C4" s="89" t="n">
        <v>2414</v>
      </c>
      <c r="D4" s="148" t="n">
        <f aca="false">E4-C4</f>
        <v>2866</v>
      </c>
      <c r="E4" s="148" t="n">
        <v>5280</v>
      </c>
      <c r="F4" s="150" t="n">
        <f aca="false">+C4/E4</f>
        <v>0.45719696969697</v>
      </c>
    </row>
    <row r="5" customFormat="false" ht="12.8" hidden="false" customHeight="false" outlineLevel="0" collapsed="false">
      <c r="A5" s="148" t="s">
        <v>658</v>
      </c>
      <c r="B5" s="148" t="s">
        <v>171</v>
      </c>
      <c r="C5" s="89" t="n">
        <v>253</v>
      </c>
      <c r="D5" s="148" t="n">
        <f aca="false">E5-C5</f>
        <v>820</v>
      </c>
      <c r="E5" s="148" t="n">
        <v>1073</v>
      </c>
      <c r="F5" s="150" t="n">
        <f aca="false">+C5/E5</f>
        <v>0.235787511649581</v>
      </c>
    </row>
    <row r="6" customFormat="false" ht="12.8" hidden="false" customHeight="false" outlineLevel="0" collapsed="false">
      <c r="A6" s="148" t="s">
        <v>659</v>
      </c>
      <c r="B6" s="148" t="s">
        <v>163</v>
      </c>
      <c r="C6" s="89" t="n">
        <v>242</v>
      </c>
      <c r="D6" s="148" t="n">
        <f aca="false">E6-C6</f>
        <v>184</v>
      </c>
      <c r="E6" s="148" t="n">
        <v>426</v>
      </c>
      <c r="F6" s="150" t="n">
        <f aca="false">+C6/E6</f>
        <v>0.568075117370892</v>
      </c>
    </row>
    <row r="7" customFormat="false" ht="12.8" hidden="false" customHeight="false" outlineLevel="0" collapsed="false">
      <c r="A7" s="148" t="s">
        <v>660</v>
      </c>
      <c r="B7" s="148" t="s">
        <v>428</v>
      </c>
      <c r="C7" s="89" t="n">
        <v>0</v>
      </c>
      <c r="D7" s="148" t="n">
        <f aca="false">E7-C7</f>
        <v>2</v>
      </c>
      <c r="E7" s="148" t="n">
        <v>2</v>
      </c>
      <c r="F7" s="150" t="n">
        <f aca="false">+C7/E7</f>
        <v>0</v>
      </c>
    </row>
    <row r="8" customFormat="false" ht="12.8" hidden="false" customHeight="false" outlineLevel="0" collapsed="false">
      <c r="A8" s="148" t="s">
        <v>661</v>
      </c>
      <c r="B8" s="148" t="s">
        <v>91</v>
      </c>
      <c r="C8" s="89" t="n">
        <v>637</v>
      </c>
      <c r="D8" s="148" t="n">
        <f aca="false">E8-C8</f>
        <v>576</v>
      </c>
      <c r="E8" s="148" t="n">
        <v>1213</v>
      </c>
      <c r="F8" s="150" t="n">
        <f aca="false">+C8/E8</f>
        <v>0.525144270403957</v>
      </c>
    </row>
    <row r="9" customFormat="false" ht="12.8" hidden="false" customHeight="false" outlineLevel="0" collapsed="false">
      <c r="A9" s="148" t="s">
        <v>662</v>
      </c>
      <c r="B9" s="148" t="s">
        <v>663</v>
      </c>
      <c r="C9" s="89" t="n">
        <v>199</v>
      </c>
      <c r="D9" s="148" t="n">
        <f aca="false">E9-C9</f>
        <v>193</v>
      </c>
      <c r="E9" s="148" t="n">
        <v>392</v>
      </c>
      <c r="F9" s="150" t="n">
        <f aca="false">+C9/E9</f>
        <v>0.50765306122449</v>
      </c>
    </row>
    <row r="10" customFormat="false" ht="12.8" hidden="false" customHeight="false" outlineLevel="0" collapsed="false">
      <c r="B10" s="148" t="s">
        <v>825</v>
      </c>
      <c r="D10" s="148" t="n">
        <f aca="false">E10-C10</f>
        <v>3</v>
      </c>
      <c r="E10" s="148" t="n">
        <v>3</v>
      </c>
      <c r="F10" s="150" t="n">
        <f aca="false">+C10/E10</f>
        <v>0</v>
      </c>
    </row>
    <row r="11" customFormat="false" ht="12.8" hidden="false" customHeight="false" outlineLevel="0" collapsed="false">
      <c r="A11" s="148" t="s">
        <v>664</v>
      </c>
      <c r="B11" s="148" t="s">
        <v>665</v>
      </c>
      <c r="C11" s="89" t="n">
        <v>1</v>
      </c>
      <c r="D11" s="148" t="n">
        <f aca="false">E11-C11</f>
        <v>1</v>
      </c>
      <c r="E11" s="148" t="n">
        <v>2</v>
      </c>
      <c r="F11" s="150" t="n">
        <f aca="false">+C11/E11</f>
        <v>0.5</v>
      </c>
    </row>
    <row r="12" customFormat="false" ht="12.8" hidden="false" customHeight="false" outlineLevel="0" collapsed="false">
      <c r="A12" s="148" t="s">
        <v>666</v>
      </c>
      <c r="B12" s="148" t="s">
        <v>183</v>
      </c>
      <c r="C12" s="89" t="n">
        <v>75</v>
      </c>
      <c r="D12" s="148" t="n">
        <f aca="false">E12-C12</f>
        <v>89</v>
      </c>
      <c r="E12" s="148" t="n">
        <v>164</v>
      </c>
      <c r="F12" s="150" t="n">
        <f aca="false">+C12/E12</f>
        <v>0.457317073170732</v>
      </c>
    </row>
    <row r="13" customFormat="false" ht="12.8" hidden="false" customHeight="false" outlineLevel="0" collapsed="false">
      <c r="A13" s="148" t="s">
        <v>667</v>
      </c>
      <c r="B13" s="148" t="s">
        <v>55</v>
      </c>
      <c r="C13" s="89" t="n">
        <v>304</v>
      </c>
      <c r="D13" s="148" t="n">
        <f aca="false">E13-C13</f>
        <v>2923</v>
      </c>
      <c r="E13" s="148" t="n">
        <v>3227</v>
      </c>
      <c r="F13" s="150" t="n">
        <f aca="false">+C13/E13</f>
        <v>0.0942051440966842</v>
      </c>
    </row>
    <row r="14" customFormat="false" ht="12.8" hidden="false" customHeight="false" outlineLevel="0" collapsed="false">
      <c r="A14" s="148" t="s">
        <v>668</v>
      </c>
      <c r="B14" s="148" t="s">
        <v>231</v>
      </c>
      <c r="C14" s="89" t="n">
        <v>22</v>
      </c>
      <c r="D14" s="148" t="n">
        <f aca="false">E14-C14</f>
        <v>35</v>
      </c>
      <c r="E14" s="148" t="n">
        <v>57</v>
      </c>
      <c r="F14" s="150" t="n">
        <f aca="false">+C14/E14</f>
        <v>0.385964912280702</v>
      </c>
    </row>
    <row r="15" customFormat="false" ht="12.8" hidden="false" customHeight="false" outlineLevel="0" collapsed="false">
      <c r="A15" s="148" t="s">
        <v>669</v>
      </c>
      <c r="B15" s="148" t="s">
        <v>480</v>
      </c>
      <c r="C15" s="89" t="n">
        <v>1</v>
      </c>
      <c r="D15" s="148" t="n">
        <f aca="false">E15-C15</f>
        <v>0</v>
      </c>
      <c r="E15" s="148" t="n">
        <v>1</v>
      </c>
      <c r="F15" s="150" t="n">
        <f aca="false">+C15/E15</f>
        <v>1</v>
      </c>
    </row>
    <row r="16" customFormat="false" ht="12.8" hidden="false" customHeight="false" outlineLevel="0" collapsed="false">
      <c r="A16" s="148" t="s">
        <v>670</v>
      </c>
      <c r="B16" s="148" t="s">
        <v>320</v>
      </c>
      <c r="C16" s="89" t="n">
        <v>17</v>
      </c>
      <c r="D16" s="148" t="n">
        <f aca="false">E16-C16</f>
        <v>9</v>
      </c>
      <c r="E16" s="148" t="n">
        <v>26</v>
      </c>
      <c r="F16" s="150" t="n">
        <f aca="false">+C16/E16</f>
        <v>0.653846153846154</v>
      </c>
    </row>
    <row r="17" customFormat="false" ht="12.8" hidden="false" customHeight="false" outlineLevel="0" collapsed="false">
      <c r="A17" s="148" t="s">
        <v>671</v>
      </c>
      <c r="B17" s="148" t="s">
        <v>352</v>
      </c>
      <c r="C17" s="89" t="n">
        <v>0</v>
      </c>
      <c r="D17" s="148" t="n">
        <f aca="false">E17-C17</f>
        <v>11</v>
      </c>
      <c r="E17" s="148" t="n">
        <v>11</v>
      </c>
      <c r="F17" s="150" t="n">
        <f aca="false">+C17/E17</f>
        <v>0</v>
      </c>
    </row>
    <row r="18" customFormat="false" ht="12.8" hidden="false" customHeight="false" outlineLevel="0" collapsed="false">
      <c r="A18" s="148" t="s">
        <v>672</v>
      </c>
      <c r="B18" s="148" t="s">
        <v>484</v>
      </c>
      <c r="C18" s="89" t="n">
        <v>5</v>
      </c>
      <c r="D18" s="148" t="n">
        <f aca="false">E18-C18</f>
        <v>5</v>
      </c>
      <c r="E18" s="148" t="n">
        <v>10</v>
      </c>
      <c r="F18" s="150" t="n">
        <f aca="false">+C18/E18</f>
        <v>0.5</v>
      </c>
    </row>
    <row r="19" customFormat="false" ht="12.8" hidden="false" customHeight="false" outlineLevel="0" collapsed="false">
      <c r="A19" s="148" t="s">
        <v>673</v>
      </c>
      <c r="B19" s="148" t="s">
        <v>312</v>
      </c>
      <c r="C19" s="89" t="n">
        <v>89</v>
      </c>
      <c r="D19" s="148" t="n">
        <f aca="false">E19-C19</f>
        <v>109</v>
      </c>
      <c r="E19" s="148" t="n">
        <v>198</v>
      </c>
      <c r="F19" s="150" t="n">
        <f aca="false">+C19/E19</f>
        <v>0.44949494949495</v>
      </c>
    </row>
    <row r="20" customFormat="false" ht="12.8" hidden="false" customHeight="false" outlineLevel="0" collapsed="false">
      <c r="A20" s="148" t="s">
        <v>674</v>
      </c>
      <c r="B20" s="148" t="s">
        <v>280</v>
      </c>
      <c r="C20" s="89" t="n">
        <v>11</v>
      </c>
      <c r="D20" s="148" t="n">
        <f aca="false">E20-C20</f>
        <v>5</v>
      </c>
      <c r="E20" s="148" t="n">
        <v>16</v>
      </c>
      <c r="F20" s="150" t="n">
        <f aca="false">+C20/E20</f>
        <v>0.6875</v>
      </c>
    </row>
    <row r="21" customFormat="false" ht="12.8" hidden="false" customHeight="false" outlineLevel="0" collapsed="false">
      <c r="A21" s="148" t="s">
        <v>675</v>
      </c>
      <c r="B21" s="148" t="s">
        <v>512</v>
      </c>
      <c r="C21" s="89" t="n">
        <v>1</v>
      </c>
      <c r="D21" s="148" t="n">
        <f aca="false">E21-C21</f>
        <v>0</v>
      </c>
      <c r="E21" s="148" t="n">
        <v>1</v>
      </c>
      <c r="F21" s="150" t="n">
        <f aca="false">+C21/E21</f>
        <v>1</v>
      </c>
    </row>
    <row r="22" customFormat="false" ht="12.8" hidden="false" customHeight="false" outlineLevel="0" collapsed="false">
      <c r="A22" s="148" t="s">
        <v>676</v>
      </c>
      <c r="B22" s="148" t="s">
        <v>235</v>
      </c>
      <c r="C22" s="89" t="n">
        <v>24</v>
      </c>
      <c r="D22" s="148" t="n">
        <f aca="false">E22-C22</f>
        <v>56</v>
      </c>
      <c r="E22" s="148" t="n">
        <v>80</v>
      </c>
      <c r="F22" s="150" t="n">
        <f aca="false">+C22/E22</f>
        <v>0.3</v>
      </c>
    </row>
    <row r="23" customFormat="false" ht="12.8" hidden="false" customHeight="false" outlineLevel="0" collapsed="false">
      <c r="A23" s="148" t="s">
        <v>677</v>
      </c>
      <c r="B23" s="148" t="s">
        <v>211</v>
      </c>
      <c r="C23" s="89" t="n">
        <v>27</v>
      </c>
      <c r="D23" s="148" t="n">
        <f aca="false">E23-C23</f>
        <v>35</v>
      </c>
      <c r="E23" s="148" t="n">
        <v>62</v>
      </c>
      <c r="F23" s="150" t="n">
        <f aca="false">+C23/E23</f>
        <v>0.435483870967742</v>
      </c>
    </row>
    <row r="24" customFormat="false" ht="12.8" hidden="false" customHeight="false" outlineLevel="0" collapsed="false">
      <c r="A24" s="148" t="s">
        <v>678</v>
      </c>
      <c r="B24" s="148" t="s">
        <v>340</v>
      </c>
      <c r="C24" s="89" t="n">
        <v>10</v>
      </c>
      <c r="D24" s="148" t="n">
        <f aca="false">E24-C24</f>
        <v>20</v>
      </c>
      <c r="E24" s="148" t="n">
        <v>30</v>
      </c>
      <c r="F24" s="150" t="n">
        <f aca="false">+C24/E24</f>
        <v>0.333333333333333</v>
      </c>
    </row>
    <row r="25" customFormat="false" ht="12.8" hidden="false" customHeight="false" outlineLevel="0" collapsed="false">
      <c r="A25" s="148" t="s">
        <v>679</v>
      </c>
      <c r="B25" s="148" t="s">
        <v>147</v>
      </c>
      <c r="C25" s="89" t="n">
        <v>116</v>
      </c>
      <c r="D25" s="148" t="n">
        <f aca="false">E25-C25</f>
        <v>219</v>
      </c>
      <c r="E25" s="148" t="n">
        <v>335</v>
      </c>
      <c r="F25" s="150" t="n">
        <f aca="false">+C25/E25</f>
        <v>0.346268656716418</v>
      </c>
    </row>
    <row r="26" customFormat="false" ht="12.8" hidden="false" customHeight="false" outlineLevel="0" collapsed="false">
      <c r="A26" s="148" t="s">
        <v>680</v>
      </c>
      <c r="B26" s="148" t="s">
        <v>610</v>
      </c>
      <c r="C26" s="89" t="n">
        <v>2</v>
      </c>
      <c r="D26" s="148" t="n">
        <f aca="false">E26-C26</f>
        <v>0</v>
      </c>
      <c r="E26" s="148" t="n">
        <v>2</v>
      </c>
      <c r="F26" s="150" t="n">
        <f aca="false">+C26/E26</f>
        <v>1</v>
      </c>
    </row>
    <row r="27" customFormat="false" ht="12.8" hidden="false" customHeight="false" outlineLevel="0" collapsed="false">
      <c r="A27" s="148" t="s">
        <v>681</v>
      </c>
      <c r="B27" s="148" t="s">
        <v>516</v>
      </c>
      <c r="C27" s="89" t="n">
        <v>0</v>
      </c>
      <c r="D27" s="148" t="n">
        <f aca="false">E27-C27</f>
        <v>1</v>
      </c>
      <c r="E27" s="148" t="n">
        <v>1</v>
      </c>
      <c r="F27" s="150" t="n">
        <f aca="false">+C27/E27</f>
        <v>0</v>
      </c>
    </row>
    <row r="28" customFormat="false" ht="12.8" hidden="false" customHeight="false" outlineLevel="0" collapsed="false">
      <c r="A28" s="148" t="s">
        <v>682</v>
      </c>
      <c r="B28" s="148" t="s">
        <v>239</v>
      </c>
      <c r="C28" s="89" t="n">
        <v>50</v>
      </c>
      <c r="D28" s="148" t="n">
        <f aca="false">E28-C28</f>
        <v>121</v>
      </c>
      <c r="E28" s="148" t="n">
        <v>171</v>
      </c>
      <c r="F28" s="150" t="n">
        <f aca="false">+C28/E28</f>
        <v>0.292397660818713</v>
      </c>
    </row>
    <row r="29" customFormat="false" ht="12.8" hidden="false" customHeight="false" outlineLevel="0" collapsed="false">
      <c r="A29" s="148" t="s">
        <v>683</v>
      </c>
      <c r="B29" s="148" t="s">
        <v>416</v>
      </c>
      <c r="C29" s="89" t="n">
        <v>1</v>
      </c>
      <c r="D29" s="148" t="n">
        <f aca="false">E29-C29</f>
        <v>0</v>
      </c>
      <c r="E29" s="148" t="n">
        <v>1</v>
      </c>
      <c r="F29" s="150" t="n">
        <f aca="false">+C29/E29</f>
        <v>1</v>
      </c>
    </row>
    <row r="30" customFormat="false" ht="12.8" hidden="false" customHeight="false" outlineLevel="0" collapsed="false">
      <c r="A30" s="148" t="s">
        <v>684</v>
      </c>
      <c r="B30" s="148" t="s">
        <v>344</v>
      </c>
      <c r="C30" s="89" t="n">
        <v>730</v>
      </c>
      <c r="D30" s="148" t="n">
        <f aca="false">E30-C30</f>
        <v>841</v>
      </c>
      <c r="E30" s="148" t="n">
        <v>1571</v>
      </c>
      <c r="F30" s="150" t="n">
        <f aca="false">+C30/E30</f>
        <v>0.464672183322724</v>
      </c>
    </row>
    <row r="31" customFormat="false" ht="12.8" hidden="false" customHeight="false" outlineLevel="0" collapsed="false">
      <c r="A31" s="148" t="s">
        <v>687</v>
      </c>
      <c r="B31" s="148" t="s">
        <v>123</v>
      </c>
      <c r="C31" s="89" t="n">
        <v>38</v>
      </c>
      <c r="D31" s="148" t="n">
        <f aca="false">E31-C31</f>
        <v>48</v>
      </c>
      <c r="E31" s="148" t="n">
        <v>86</v>
      </c>
      <c r="F31" s="150" t="n">
        <f aca="false">+C31/E31</f>
        <v>0.441860465116279</v>
      </c>
    </row>
    <row r="32" customFormat="false" ht="12.8" hidden="false" customHeight="false" outlineLevel="0" collapsed="false">
      <c r="A32" s="148" t="s">
        <v>688</v>
      </c>
      <c r="B32" s="148" t="s">
        <v>131</v>
      </c>
      <c r="C32" s="89" t="n">
        <v>21</v>
      </c>
      <c r="D32" s="148" t="n">
        <f aca="false">E32-C32</f>
        <v>184</v>
      </c>
      <c r="E32" s="148" t="n">
        <v>205</v>
      </c>
      <c r="F32" s="150" t="n">
        <f aca="false">+C32/E32</f>
        <v>0.102439024390244</v>
      </c>
    </row>
    <row r="33" customFormat="false" ht="12.8" hidden="false" customHeight="false" outlineLevel="0" collapsed="false">
      <c r="A33" s="148" t="s">
        <v>689</v>
      </c>
      <c r="B33" s="148" t="s">
        <v>115</v>
      </c>
      <c r="C33" s="89" t="n">
        <v>238</v>
      </c>
      <c r="D33" s="148" t="n">
        <f aca="false">E33-C33</f>
        <v>293</v>
      </c>
      <c r="E33" s="148" t="n">
        <v>531</v>
      </c>
      <c r="F33" s="150" t="n">
        <f aca="false">+C33/E33</f>
        <v>0.448210922787194</v>
      </c>
    </row>
    <row r="34" customFormat="false" ht="12.8" hidden="false" customHeight="false" outlineLevel="0" collapsed="false">
      <c r="A34" s="148" t="s">
        <v>690</v>
      </c>
      <c r="B34" s="148" t="s">
        <v>691</v>
      </c>
      <c r="C34" s="89" t="n">
        <v>0</v>
      </c>
      <c r="D34" s="148" t="n">
        <f aca="false">E34-C34</f>
        <v>2</v>
      </c>
      <c r="E34" s="148" t="n">
        <v>2</v>
      </c>
      <c r="F34" s="150" t="n">
        <f aca="false">+C34/E34</f>
        <v>0</v>
      </c>
    </row>
    <row r="35" customFormat="false" ht="12.8" hidden="false" customHeight="false" outlineLevel="0" collapsed="false">
      <c r="A35" s="148" t="s">
        <v>692</v>
      </c>
      <c r="B35" s="148" t="s">
        <v>693</v>
      </c>
      <c r="C35" s="89" t="n">
        <v>1</v>
      </c>
      <c r="D35" s="148" t="n">
        <f aca="false">E35-C35</f>
        <v>0</v>
      </c>
      <c r="E35" s="148" t="n">
        <v>1</v>
      </c>
      <c r="F35" s="150" t="n">
        <f aca="false">+C35/E35</f>
        <v>1</v>
      </c>
    </row>
    <row r="36" customFormat="false" ht="12.8" hidden="false" customHeight="false" outlineLevel="0" collapsed="false">
      <c r="A36" s="148" t="s">
        <v>694</v>
      </c>
      <c r="B36" s="148" t="s">
        <v>695</v>
      </c>
      <c r="C36" s="89" t="n">
        <v>1212</v>
      </c>
      <c r="D36" s="148" t="n">
        <f aca="false">E36-C36</f>
        <v>1344</v>
      </c>
      <c r="E36" s="148" t="n">
        <v>2556</v>
      </c>
      <c r="F36" s="150" t="n">
        <f aca="false">+C36/E36</f>
        <v>0.474178403755869</v>
      </c>
    </row>
    <row r="37" customFormat="false" ht="12.8" hidden="false" customHeight="false" outlineLevel="0" collapsed="false">
      <c r="A37" s="148" t="s">
        <v>696</v>
      </c>
      <c r="B37" s="148" t="s">
        <v>544</v>
      </c>
      <c r="C37" s="89" t="n">
        <v>0</v>
      </c>
      <c r="D37" s="148" t="n">
        <f aca="false">E37-C37</f>
        <v>1</v>
      </c>
      <c r="E37" s="148" t="n">
        <v>1</v>
      </c>
      <c r="F37" s="150" t="n">
        <f aca="false">+C37/E37</f>
        <v>0</v>
      </c>
    </row>
    <row r="38" customFormat="false" ht="12.8" hidden="false" customHeight="false" outlineLevel="0" collapsed="false">
      <c r="A38" s="148" t="s">
        <v>697</v>
      </c>
      <c r="B38" s="148" t="s">
        <v>243</v>
      </c>
      <c r="C38" s="89" t="n">
        <v>16</v>
      </c>
      <c r="D38" s="148" t="n">
        <f aca="false">E38-C38</f>
        <v>26</v>
      </c>
      <c r="E38" s="148" t="n">
        <v>42</v>
      </c>
      <c r="F38" s="150" t="n">
        <f aca="false">+C38/E38</f>
        <v>0.380952380952381</v>
      </c>
    </row>
    <row r="39" customFormat="false" ht="12.8" hidden="false" customHeight="false" outlineLevel="0" collapsed="false">
      <c r="A39" s="148" t="s">
        <v>698</v>
      </c>
      <c r="B39" s="148" t="s">
        <v>203</v>
      </c>
      <c r="C39" s="89" t="n">
        <v>15</v>
      </c>
      <c r="D39" s="148" t="n">
        <f aca="false">E39-C39</f>
        <v>6</v>
      </c>
      <c r="E39" s="148" t="n">
        <v>21</v>
      </c>
      <c r="F39" s="150" t="n">
        <f aca="false">+C39/E39</f>
        <v>0.714285714285714</v>
      </c>
    </row>
    <row r="40" customFormat="false" ht="12.8" hidden="false" customHeight="false" outlineLevel="0" collapsed="false">
      <c r="A40" s="148" t="s">
        <v>699</v>
      </c>
      <c r="B40" s="148" t="s">
        <v>614</v>
      </c>
      <c r="C40" s="89" t="n">
        <v>0</v>
      </c>
      <c r="D40" s="148" t="n">
        <f aca="false">E40-C40</f>
        <v>1</v>
      </c>
      <c r="E40" s="148" t="n">
        <v>1</v>
      </c>
      <c r="F40" s="150" t="n">
        <f aca="false">+C40/E40</f>
        <v>0</v>
      </c>
    </row>
    <row r="41" customFormat="false" ht="12.8" hidden="false" customHeight="false" outlineLevel="0" collapsed="false">
      <c r="A41" s="148" t="s">
        <v>700</v>
      </c>
      <c r="B41" s="148" t="s">
        <v>155</v>
      </c>
      <c r="C41" s="89" t="n">
        <v>73</v>
      </c>
      <c r="D41" s="148" t="n">
        <f aca="false">E41-C41</f>
        <v>214</v>
      </c>
      <c r="E41" s="148" t="n">
        <v>287</v>
      </c>
      <c r="F41" s="150" t="n">
        <f aca="false">+C41/E41</f>
        <v>0.254355400696864</v>
      </c>
    </row>
    <row r="42" customFormat="false" ht="12.8" hidden="false" customHeight="false" outlineLevel="0" collapsed="false">
      <c r="A42" s="148" t="s">
        <v>701</v>
      </c>
      <c r="B42" s="148" t="s">
        <v>702</v>
      </c>
      <c r="C42" s="89" t="n">
        <v>1</v>
      </c>
      <c r="D42" s="148" t="n">
        <f aca="false">E42-C42</f>
        <v>0</v>
      </c>
      <c r="E42" s="148" t="n">
        <v>1</v>
      </c>
      <c r="F42" s="150" t="n">
        <f aca="false">+C42/E42</f>
        <v>1</v>
      </c>
    </row>
    <row r="43" customFormat="false" ht="12.8" hidden="false" customHeight="false" outlineLevel="0" collapsed="false">
      <c r="A43" s="148" t="s">
        <v>703</v>
      </c>
      <c r="B43" s="148" t="s">
        <v>187</v>
      </c>
      <c r="C43" s="89" t="n">
        <v>75</v>
      </c>
      <c r="D43" s="148" t="n">
        <f aca="false">E43-C43</f>
        <v>169</v>
      </c>
      <c r="E43" s="148" t="n">
        <v>244</v>
      </c>
      <c r="F43" s="150" t="n">
        <f aca="false">+C43/E43</f>
        <v>0.307377049180328</v>
      </c>
    </row>
    <row r="44" customFormat="false" ht="12.8" hidden="false" customHeight="false" outlineLevel="0" collapsed="false">
      <c r="A44" s="148" t="s">
        <v>704</v>
      </c>
      <c r="B44" s="148" t="s">
        <v>388</v>
      </c>
      <c r="C44" s="89" t="n">
        <v>4</v>
      </c>
      <c r="D44" s="148" t="n">
        <f aca="false">E44-C44</f>
        <v>1</v>
      </c>
      <c r="E44" s="148" t="n">
        <v>5</v>
      </c>
      <c r="F44" s="150" t="n">
        <f aca="false">+C44/E44</f>
        <v>0.8</v>
      </c>
    </row>
    <row r="45" customFormat="false" ht="12.8" hidden="false" customHeight="false" outlineLevel="0" collapsed="false">
      <c r="A45" s="148" t="s">
        <v>705</v>
      </c>
      <c r="B45" s="148" t="s">
        <v>179</v>
      </c>
      <c r="C45" s="89" t="n">
        <v>77</v>
      </c>
      <c r="D45" s="148" t="n">
        <f aca="false">E45-C45</f>
        <v>164</v>
      </c>
      <c r="E45" s="148" t="n">
        <v>241</v>
      </c>
      <c r="F45" s="150" t="n">
        <f aca="false">+C45/E45</f>
        <v>0.319502074688797</v>
      </c>
    </row>
    <row r="46" customFormat="false" ht="12.8" hidden="false" customHeight="false" outlineLevel="0" collapsed="false">
      <c r="A46" s="148" t="s">
        <v>706</v>
      </c>
      <c r="B46" s="148" t="s">
        <v>288</v>
      </c>
      <c r="C46" s="89" t="n">
        <v>61</v>
      </c>
      <c r="D46" s="148" t="n">
        <f aca="false">E46-C46</f>
        <v>45</v>
      </c>
      <c r="E46" s="148" t="n">
        <v>106</v>
      </c>
      <c r="F46" s="150" t="n">
        <f aca="false">+C46/E46</f>
        <v>0.575471698113208</v>
      </c>
    </row>
    <row r="47" customFormat="false" ht="12.8" hidden="false" customHeight="false" outlineLevel="0" collapsed="false">
      <c r="A47" s="148" t="s">
        <v>707</v>
      </c>
      <c r="B47" s="148" t="s">
        <v>272</v>
      </c>
      <c r="C47" s="89" t="n">
        <v>25</v>
      </c>
      <c r="D47" s="148" t="n">
        <f aca="false">E47-C47</f>
        <v>92</v>
      </c>
      <c r="E47" s="148" t="n">
        <v>117</v>
      </c>
      <c r="F47" s="150" t="n">
        <f aca="false">+C47/E47</f>
        <v>0.213675213675214</v>
      </c>
    </row>
    <row r="48" customFormat="false" ht="12.8" hidden="false" customHeight="false" outlineLevel="0" collapsed="false">
      <c r="A48" s="148" t="s">
        <v>708</v>
      </c>
      <c r="B48" s="148" t="s">
        <v>71</v>
      </c>
      <c r="C48" s="89" t="n">
        <v>2357</v>
      </c>
      <c r="D48" s="148" t="n">
        <f aca="false">E48-C48</f>
        <v>2888</v>
      </c>
      <c r="E48" s="148" t="n">
        <v>5245</v>
      </c>
      <c r="F48" s="150" t="n">
        <f aca="false">+C48/E48</f>
        <v>0.449380362249762</v>
      </c>
    </row>
    <row r="49" customFormat="false" ht="12.8" hidden="false" customHeight="false" outlineLevel="0" collapsed="false">
      <c r="A49" s="148" t="s">
        <v>709</v>
      </c>
      <c r="B49" s="148" t="s">
        <v>308</v>
      </c>
      <c r="C49" s="89" t="n">
        <v>7</v>
      </c>
      <c r="D49" s="148" t="n">
        <f aca="false">E49-C49</f>
        <v>47</v>
      </c>
      <c r="E49" s="148" t="n">
        <v>54</v>
      </c>
      <c r="F49" s="150" t="n">
        <f aca="false">+C49/E49</f>
        <v>0.12962962962963</v>
      </c>
    </row>
    <row r="50" customFormat="false" ht="12.8" hidden="false" customHeight="false" outlineLevel="0" collapsed="false">
      <c r="A50" s="148" t="s">
        <v>710</v>
      </c>
      <c r="B50" s="148" t="s">
        <v>79</v>
      </c>
      <c r="C50" s="89" t="n">
        <v>1328</v>
      </c>
      <c r="D50" s="148" t="n">
        <f aca="false">E50-C50</f>
        <v>3392</v>
      </c>
      <c r="E50" s="148" t="n">
        <v>4720</v>
      </c>
      <c r="F50" s="150" t="n">
        <f aca="false">+C50/E50</f>
        <v>0.28135593220339</v>
      </c>
    </row>
    <row r="51" customFormat="false" ht="12.8" hidden="false" customHeight="false" outlineLevel="0" collapsed="false">
      <c r="A51" s="148" t="s">
        <v>711</v>
      </c>
      <c r="B51" s="148" t="s">
        <v>452</v>
      </c>
      <c r="C51" s="89" t="n">
        <v>3</v>
      </c>
      <c r="D51" s="148" t="n">
        <f aca="false">E51-C51</f>
        <v>0</v>
      </c>
      <c r="E51" s="148" t="n">
        <v>3</v>
      </c>
      <c r="F51" s="150" t="n">
        <f aca="false">+C51/E51</f>
        <v>1</v>
      </c>
    </row>
    <row r="52" customFormat="false" ht="12.8" hidden="false" customHeight="false" outlineLevel="0" collapsed="false">
      <c r="A52" s="148" t="s">
        <v>712</v>
      </c>
      <c r="B52" s="148" t="s">
        <v>300</v>
      </c>
      <c r="C52" s="89" t="n">
        <v>11</v>
      </c>
      <c r="D52" s="148" t="n">
        <f aca="false">E52-C52</f>
        <v>47</v>
      </c>
      <c r="E52" s="148" t="n">
        <v>58</v>
      </c>
      <c r="F52" s="150" t="n">
        <f aca="false">+C52/E52</f>
        <v>0.189655172413793</v>
      </c>
    </row>
    <row r="53" customFormat="false" ht="12.8" hidden="false" customHeight="false" outlineLevel="0" collapsed="false">
      <c r="A53" s="148" t="s">
        <v>713</v>
      </c>
      <c r="B53" s="148" t="s">
        <v>119</v>
      </c>
      <c r="C53" s="89" t="n">
        <v>1153</v>
      </c>
      <c r="D53" s="148" t="n">
        <f aca="false">E53-C53</f>
        <v>1281</v>
      </c>
      <c r="E53" s="148" t="n">
        <v>2434</v>
      </c>
      <c r="F53" s="150" t="n">
        <f aca="false">+C53/E53</f>
        <v>0.473705834018077</v>
      </c>
    </row>
    <row r="54" customFormat="false" ht="12.8" hidden="false" customHeight="false" outlineLevel="0" collapsed="false">
      <c r="A54" s="148" t="s">
        <v>714</v>
      </c>
      <c r="B54" s="148" t="s">
        <v>456</v>
      </c>
      <c r="C54" s="89" t="n">
        <v>6</v>
      </c>
      <c r="D54" s="148" t="n">
        <f aca="false">E54-C54</f>
        <v>1</v>
      </c>
      <c r="E54" s="148" t="n">
        <v>7</v>
      </c>
      <c r="F54" s="150" t="n">
        <f aca="false">+C54/E54</f>
        <v>0.857142857142857</v>
      </c>
    </row>
    <row r="55" customFormat="false" ht="12.8" hidden="false" customHeight="false" outlineLevel="0" collapsed="false">
      <c r="A55" s="148" t="s">
        <v>715</v>
      </c>
      <c r="B55" s="148" t="s">
        <v>716</v>
      </c>
      <c r="C55" s="89" t="n">
        <v>0</v>
      </c>
      <c r="D55" s="148" t="n">
        <f aca="false">E55-C55</f>
        <v>1</v>
      </c>
      <c r="E55" s="148" t="n">
        <v>1</v>
      </c>
      <c r="F55" s="150" t="n">
        <f aca="false">+C55/E55</f>
        <v>0</v>
      </c>
    </row>
    <row r="56" customFormat="false" ht="12.8" hidden="false" customHeight="false" outlineLevel="0" collapsed="false">
      <c r="A56" s="148" t="s">
        <v>717</v>
      </c>
      <c r="B56" s="148" t="s">
        <v>207</v>
      </c>
      <c r="C56" s="89" t="n">
        <v>30</v>
      </c>
      <c r="D56" s="148" t="n">
        <f aca="false">E56-C56</f>
        <v>161</v>
      </c>
      <c r="E56" s="148" t="n">
        <v>191</v>
      </c>
      <c r="F56" s="150" t="n">
        <f aca="false">+C56/E56</f>
        <v>0.157068062827225</v>
      </c>
    </row>
    <row r="57" customFormat="false" ht="12.8" hidden="false" customHeight="false" outlineLevel="0" collapsed="false">
      <c r="A57" s="148" t="s">
        <v>718</v>
      </c>
      <c r="B57" s="148" t="s">
        <v>432</v>
      </c>
      <c r="C57" s="89" t="n">
        <v>0</v>
      </c>
      <c r="D57" s="148" t="n">
        <f aca="false">E57-C57</f>
        <v>1</v>
      </c>
      <c r="E57" s="148" t="n">
        <v>1</v>
      </c>
      <c r="F57" s="150" t="n">
        <f aca="false">+C57/E57</f>
        <v>0</v>
      </c>
    </row>
    <row r="58" customFormat="false" ht="12.8" hidden="false" customHeight="false" outlineLevel="0" collapsed="false">
      <c r="A58" s="148" t="s">
        <v>719</v>
      </c>
      <c r="B58" s="148" t="s">
        <v>247</v>
      </c>
      <c r="C58" s="89" t="n">
        <v>61</v>
      </c>
      <c r="D58" s="148" t="n">
        <f aca="false">E58-C58</f>
        <v>256</v>
      </c>
      <c r="E58" s="148" t="n">
        <v>317</v>
      </c>
      <c r="F58" s="150" t="n">
        <f aca="false">+C58/E58</f>
        <v>0.192429022082019</v>
      </c>
    </row>
    <row r="59" customFormat="false" ht="12.8" hidden="false" customHeight="false" outlineLevel="0" collapsed="false">
      <c r="A59" s="148" t="s">
        <v>720</v>
      </c>
      <c r="B59" s="148" t="s">
        <v>249</v>
      </c>
      <c r="C59" s="89" t="n">
        <v>124</v>
      </c>
      <c r="D59" s="148" t="n">
        <f aca="false">E59-C59</f>
        <v>217</v>
      </c>
      <c r="E59" s="148" t="n">
        <v>341</v>
      </c>
      <c r="F59" s="150" t="n">
        <f aca="false">+C59/E59</f>
        <v>0.363636363636364</v>
      </c>
    </row>
    <row r="60" customFormat="false" ht="12.8" hidden="false" customHeight="false" outlineLevel="0" collapsed="false">
      <c r="A60" s="148" t="s">
        <v>721</v>
      </c>
      <c r="B60" s="148" t="s">
        <v>520</v>
      </c>
      <c r="C60" s="89" t="n">
        <v>1</v>
      </c>
      <c r="D60" s="148" t="n">
        <f aca="false">E60-C60</f>
        <v>0</v>
      </c>
      <c r="E60" s="148" t="n">
        <v>1</v>
      </c>
      <c r="F60" s="150" t="n">
        <f aca="false">+C60/E60</f>
        <v>1</v>
      </c>
    </row>
    <row r="61" customFormat="false" ht="12.8" hidden="false" customHeight="false" outlineLevel="0" collapsed="false">
      <c r="A61" s="148" t="s">
        <v>722</v>
      </c>
      <c r="B61" s="148" t="s">
        <v>625</v>
      </c>
      <c r="C61" s="89" t="n">
        <v>1</v>
      </c>
      <c r="D61" s="148" t="n">
        <f aca="false">E61-C61</f>
        <v>1</v>
      </c>
      <c r="E61" s="148" t="n">
        <v>2</v>
      </c>
      <c r="F61" s="150" t="n">
        <f aca="false">+C61/E61</f>
        <v>0.5</v>
      </c>
    </row>
    <row r="62" customFormat="false" ht="12.8" hidden="false" customHeight="false" outlineLevel="0" collapsed="false">
      <c r="A62" s="148" t="s">
        <v>723</v>
      </c>
      <c r="B62" s="148" t="s">
        <v>460</v>
      </c>
      <c r="C62" s="89" t="n">
        <v>0</v>
      </c>
      <c r="D62" s="148" t="n">
        <f aca="false">E62-C62</f>
        <v>2</v>
      </c>
      <c r="E62" s="148" t="n">
        <v>2</v>
      </c>
      <c r="F62" s="150" t="n">
        <f aca="false">+C62/E62</f>
        <v>0</v>
      </c>
    </row>
    <row r="63" customFormat="false" ht="12.8" hidden="false" customHeight="false" outlineLevel="0" collapsed="false">
      <c r="A63" s="148" t="s">
        <v>724</v>
      </c>
      <c r="B63" s="148" t="s">
        <v>725</v>
      </c>
      <c r="C63" s="89" t="n">
        <v>1</v>
      </c>
      <c r="D63" s="148" t="n">
        <f aca="false">E63-C63</f>
        <v>0</v>
      </c>
      <c r="E63" s="148" t="n">
        <v>1</v>
      </c>
      <c r="F63" s="150" t="n">
        <f aca="false">+C63/E63</f>
        <v>1</v>
      </c>
    </row>
    <row r="64" customFormat="false" ht="12.8" hidden="false" customHeight="false" outlineLevel="0" collapsed="false">
      <c r="A64" s="148" t="s">
        <v>726</v>
      </c>
      <c r="B64" s="148" t="s">
        <v>404</v>
      </c>
      <c r="C64" s="89" t="n">
        <v>1</v>
      </c>
      <c r="D64" s="148" t="n">
        <f aca="false">E64-C64</f>
        <v>2</v>
      </c>
      <c r="E64" s="148" t="n">
        <v>3</v>
      </c>
      <c r="F64" s="150" t="n">
        <f aca="false">+C64/E64</f>
        <v>0.333333333333333</v>
      </c>
    </row>
    <row r="65" customFormat="false" ht="12.8" hidden="false" customHeight="false" outlineLevel="0" collapsed="false">
      <c r="A65" s="148" t="s">
        <v>727</v>
      </c>
      <c r="B65" s="148" t="s">
        <v>284</v>
      </c>
      <c r="C65" s="89" t="n">
        <v>39</v>
      </c>
      <c r="D65" s="148" t="n">
        <f aca="false">E65-C65</f>
        <v>52</v>
      </c>
      <c r="E65" s="148" t="n">
        <v>91</v>
      </c>
      <c r="F65" s="150" t="n">
        <f aca="false">+C65/E65</f>
        <v>0.428571428571429</v>
      </c>
    </row>
    <row r="66" customFormat="false" ht="12.8" hidden="false" customHeight="false" outlineLevel="0" collapsed="false">
      <c r="A66" s="148" t="s">
        <v>728</v>
      </c>
      <c r="B66" s="148" t="s">
        <v>316</v>
      </c>
      <c r="C66" s="89" t="n">
        <v>14</v>
      </c>
      <c r="D66" s="148" t="n">
        <f aca="false">E66-C66</f>
        <v>11</v>
      </c>
      <c r="E66" s="148" t="n">
        <v>25</v>
      </c>
      <c r="F66" s="150" t="n">
        <f aca="false">+C66/E66</f>
        <v>0.56</v>
      </c>
    </row>
    <row r="67" customFormat="false" ht="12.8" hidden="false" customHeight="false" outlineLevel="0" collapsed="false">
      <c r="A67" s="148" t="s">
        <v>729</v>
      </c>
      <c r="B67" s="148" t="s">
        <v>392</v>
      </c>
      <c r="C67" s="89" t="n">
        <v>10</v>
      </c>
      <c r="D67" s="148" t="n">
        <f aca="false">E67-C67</f>
        <v>6</v>
      </c>
      <c r="E67" s="148" t="n">
        <v>16</v>
      </c>
      <c r="F67" s="150" t="n">
        <f aca="false">+C67/E67</f>
        <v>0.625</v>
      </c>
    </row>
    <row r="68" customFormat="false" ht="12.8" hidden="false" customHeight="false" outlineLevel="0" collapsed="false">
      <c r="A68" s="148" t="s">
        <v>730</v>
      </c>
      <c r="B68" s="148" t="s">
        <v>143</v>
      </c>
      <c r="C68" s="89" t="n">
        <v>478</v>
      </c>
      <c r="D68" s="148" t="n">
        <f aca="false">E68-C68</f>
        <v>621</v>
      </c>
      <c r="E68" s="148" t="n">
        <v>1099</v>
      </c>
      <c r="F68" s="150" t="n">
        <f aca="false">+C68/E68</f>
        <v>0.434940855323021</v>
      </c>
    </row>
    <row r="69" customFormat="false" ht="12.8" hidden="false" customHeight="false" outlineLevel="0" collapsed="false">
      <c r="A69" s="148" t="s">
        <v>731</v>
      </c>
      <c r="B69" s="148" t="s">
        <v>380</v>
      </c>
      <c r="C69" s="89" t="n">
        <v>4</v>
      </c>
      <c r="D69" s="148" t="n">
        <f aca="false">E69-C69</f>
        <v>17</v>
      </c>
      <c r="E69" s="148" t="n">
        <v>21</v>
      </c>
      <c r="F69" s="150" t="n">
        <f aca="false">+C69/E69</f>
        <v>0.19047619047619</v>
      </c>
    </row>
    <row r="70" customFormat="false" ht="12.8" hidden="false" customHeight="false" outlineLevel="0" collapsed="false">
      <c r="A70" s="148" t="s">
        <v>732</v>
      </c>
      <c r="B70" s="148" t="s">
        <v>424</v>
      </c>
      <c r="C70" s="89" t="n">
        <v>1</v>
      </c>
      <c r="D70" s="148" t="n">
        <f aca="false">E70-C70</f>
        <v>5</v>
      </c>
      <c r="E70" s="148" t="n">
        <v>6</v>
      </c>
      <c r="F70" s="150" t="n">
        <f aca="false">+C70/E70</f>
        <v>0.166666666666667</v>
      </c>
    </row>
    <row r="71" customFormat="false" ht="12.8" hidden="false" customHeight="false" outlineLevel="0" collapsed="false">
      <c r="A71" s="148" t="s">
        <v>733</v>
      </c>
      <c r="B71" s="148" t="s">
        <v>734</v>
      </c>
      <c r="C71" s="89" t="n">
        <v>0</v>
      </c>
      <c r="D71" s="148" t="n">
        <f aca="false">E71-C71</f>
        <v>1</v>
      </c>
      <c r="E71" s="148" t="n">
        <v>1</v>
      </c>
      <c r="F71" s="150" t="n">
        <f aca="false">+C71/E71</f>
        <v>0</v>
      </c>
    </row>
    <row r="72" customFormat="false" ht="12.8" hidden="false" customHeight="false" outlineLevel="0" collapsed="false">
      <c r="A72" s="148" t="s">
        <v>735</v>
      </c>
      <c r="B72" s="148" t="s">
        <v>296</v>
      </c>
      <c r="C72" s="89" t="n">
        <v>28</v>
      </c>
      <c r="D72" s="148" t="n">
        <f aca="false">E72-C72</f>
        <v>31</v>
      </c>
      <c r="E72" s="148" t="n">
        <v>59</v>
      </c>
      <c r="F72" s="150" t="n">
        <f aca="false">+C72/E72</f>
        <v>0.474576271186441</v>
      </c>
    </row>
    <row r="73" customFormat="false" ht="12.8" hidden="false" customHeight="false" outlineLevel="0" collapsed="false">
      <c r="A73" s="148" t="s">
        <v>736</v>
      </c>
      <c r="B73" s="148" t="s">
        <v>332</v>
      </c>
      <c r="C73" s="89" t="n">
        <v>8</v>
      </c>
      <c r="D73" s="148" t="n">
        <f aca="false">E73-C73</f>
        <v>15</v>
      </c>
      <c r="E73" s="148" t="n">
        <v>23</v>
      </c>
      <c r="F73" s="150" t="n">
        <f aca="false">+C73/E73</f>
        <v>0.347826086956522</v>
      </c>
    </row>
    <row r="74" customFormat="false" ht="12.8" hidden="false" customHeight="false" outlineLevel="0" collapsed="false">
      <c r="A74" s="148" t="s">
        <v>737</v>
      </c>
      <c r="B74" s="148" t="s">
        <v>276</v>
      </c>
      <c r="C74" s="89" t="n">
        <v>56</v>
      </c>
      <c r="D74" s="148" t="n">
        <f aca="false">E74-C74</f>
        <v>183</v>
      </c>
      <c r="E74" s="148" t="n">
        <v>239</v>
      </c>
      <c r="F74" s="150" t="n">
        <f aca="false">+C74/E74</f>
        <v>0.234309623430962</v>
      </c>
    </row>
    <row r="75" customFormat="false" ht="12.8" hidden="false" customHeight="false" outlineLevel="0" collapsed="false">
      <c r="A75" s="148" t="s">
        <v>738</v>
      </c>
      <c r="B75" s="148" t="s">
        <v>195</v>
      </c>
      <c r="C75" s="89" t="n">
        <v>16</v>
      </c>
      <c r="D75" s="148" t="n">
        <f aca="false">E75-C75</f>
        <v>19</v>
      </c>
      <c r="E75" s="148" t="n">
        <v>35</v>
      </c>
      <c r="F75" s="150" t="n">
        <f aca="false">+C75/E75</f>
        <v>0.457142857142857</v>
      </c>
    </row>
    <row r="76" customFormat="false" ht="12.8" hidden="false" customHeight="false" outlineLevel="0" collapsed="false">
      <c r="A76" s="148" t="s">
        <v>739</v>
      </c>
      <c r="B76" s="148" t="s">
        <v>528</v>
      </c>
      <c r="C76" s="89" t="n">
        <v>3</v>
      </c>
      <c r="D76" s="148" t="n">
        <f aca="false">E76-C76</f>
        <v>0</v>
      </c>
      <c r="E76" s="148" t="n">
        <v>3</v>
      </c>
      <c r="F76" s="150" t="n">
        <f aca="false">+C76/E76</f>
        <v>1</v>
      </c>
    </row>
    <row r="77" customFormat="false" ht="12.8" hidden="false" customHeight="false" outlineLevel="0" collapsed="false">
      <c r="A77" s="148" t="s">
        <v>740</v>
      </c>
      <c r="B77" s="148" t="s">
        <v>135</v>
      </c>
      <c r="C77" s="89" t="n">
        <v>256</v>
      </c>
      <c r="D77" s="148" t="n">
        <f aca="false">E77-C77</f>
        <v>2159</v>
      </c>
      <c r="E77" s="148" t="n">
        <v>2415</v>
      </c>
      <c r="F77" s="150" t="n">
        <f aca="false">+C77/E77</f>
        <v>0.106004140786749</v>
      </c>
    </row>
    <row r="78" customFormat="false" ht="12.8" hidden="false" customHeight="false" outlineLevel="0" collapsed="false">
      <c r="A78" s="148" t="s">
        <v>741</v>
      </c>
      <c r="B78" s="148" t="s">
        <v>159</v>
      </c>
      <c r="C78" s="89" t="n">
        <v>87</v>
      </c>
      <c r="D78" s="148" t="n">
        <f aca="false">E78-C78</f>
        <v>166</v>
      </c>
      <c r="E78" s="148" t="n">
        <v>253</v>
      </c>
      <c r="F78" s="150" t="n">
        <f aca="false">+C78/E78</f>
        <v>0.343873517786561</v>
      </c>
    </row>
    <row r="79" customFormat="false" ht="12.8" hidden="false" customHeight="false" outlineLevel="0" collapsed="false">
      <c r="A79" s="148" t="s">
        <v>742</v>
      </c>
      <c r="B79" s="148" t="s">
        <v>464</v>
      </c>
      <c r="C79" s="89" t="n">
        <v>1</v>
      </c>
      <c r="D79" s="148" t="n">
        <f aca="false">E79-C79</f>
        <v>1</v>
      </c>
      <c r="E79" s="148" t="n">
        <v>2</v>
      </c>
      <c r="F79" s="150" t="n">
        <f aca="false">+C79/E79</f>
        <v>0.5</v>
      </c>
    </row>
    <row r="80" customFormat="false" ht="12.8" hidden="false" customHeight="false" outlineLevel="0" collapsed="false">
      <c r="A80" s="148" t="s">
        <v>743</v>
      </c>
      <c r="B80" s="148" t="s">
        <v>107</v>
      </c>
      <c r="C80" s="89" t="n">
        <v>139</v>
      </c>
      <c r="D80" s="148" t="n">
        <f aca="false">E80-C80</f>
        <v>849</v>
      </c>
      <c r="E80" s="148" t="n">
        <v>988</v>
      </c>
      <c r="F80" s="150" t="n">
        <f aca="false">+C80/E80</f>
        <v>0.140688259109312</v>
      </c>
    </row>
    <row r="81" customFormat="false" ht="12.8" hidden="false" customHeight="false" outlineLevel="0" collapsed="false">
      <c r="A81" s="148" t="s">
        <v>744</v>
      </c>
      <c r="B81" s="148" t="s">
        <v>396</v>
      </c>
      <c r="C81" s="89" t="n">
        <v>2</v>
      </c>
      <c r="D81" s="148" t="n">
        <f aca="false">E81-C81</f>
        <v>1</v>
      </c>
      <c r="E81" s="148" t="n">
        <v>3</v>
      </c>
      <c r="F81" s="150" t="n">
        <f aca="false">+C81/E81</f>
        <v>0.666666666666667</v>
      </c>
    </row>
    <row r="82" customFormat="false" ht="12.8" hidden="false" customHeight="false" outlineLevel="0" collapsed="false">
      <c r="A82" s="148" t="s">
        <v>745</v>
      </c>
      <c r="B82" s="148" t="s">
        <v>292</v>
      </c>
      <c r="C82" s="89" t="n">
        <v>57</v>
      </c>
      <c r="D82" s="148" t="n">
        <f aca="false">E82-C82</f>
        <v>69</v>
      </c>
      <c r="E82" s="148" t="n">
        <v>126</v>
      </c>
      <c r="F82" s="150" t="n">
        <f aca="false">+C82/E82</f>
        <v>0.452380952380952</v>
      </c>
    </row>
    <row r="83" customFormat="false" ht="12.8" hidden="false" customHeight="false" outlineLevel="0" collapsed="false">
      <c r="A83" s="148" t="s">
        <v>746</v>
      </c>
      <c r="B83" s="148" t="s">
        <v>304</v>
      </c>
      <c r="C83" s="89" t="n">
        <v>65</v>
      </c>
      <c r="D83" s="148" t="n">
        <f aca="false">E83-C83</f>
        <v>56</v>
      </c>
      <c r="E83" s="148" t="n">
        <v>121</v>
      </c>
      <c r="F83" s="150" t="n">
        <f aca="false">+C83/E83</f>
        <v>0.537190082644628</v>
      </c>
    </row>
    <row r="84" customFormat="false" ht="12.8" hidden="false" customHeight="false" outlineLevel="0" collapsed="false">
      <c r="A84" s="148" t="s">
        <v>747</v>
      </c>
      <c r="B84" s="148" t="s">
        <v>412</v>
      </c>
      <c r="C84" s="89" t="n">
        <v>22</v>
      </c>
      <c r="D84" s="148" t="n">
        <f aca="false">E84-C84</f>
        <v>22</v>
      </c>
      <c r="E84" s="148" t="n">
        <v>44</v>
      </c>
      <c r="F84" s="150" t="n">
        <f aca="false">+C84/E84</f>
        <v>0.5</v>
      </c>
    </row>
    <row r="85" customFormat="false" ht="12.8" hidden="false" customHeight="false" outlineLevel="0" collapsed="false">
      <c r="A85" s="148" t="s">
        <v>748</v>
      </c>
      <c r="B85" s="148" t="s">
        <v>256</v>
      </c>
      <c r="C85" s="89" t="n">
        <v>12</v>
      </c>
      <c r="D85" s="148" t="n">
        <f aca="false">E85-C85</f>
        <v>48</v>
      </c>
      <c r="E85" s="148" t="n">
        <v>60</v>
      </c>
      <c r="F85" s="150" t="n">
        <f aca="false">+C85/E85</f>
        <v>0.2</v>
      </c>
    </row>
    <row r="86" customFormat="false" ht="12.8" hidden="false" customHeight="false" outlineLevel="0" collapsed="false">
      <c r="A86" s="148" t="s">
        <v>749</v>
      </c>
      <c r="B86" s="148" t="s">
        <v>360</v>
      </c>
      <c r="C86" s="89" t="n">
        <v>3</v>
      </c>
      <c r="D86" s="148" t="n">
        <f aca="false">E86-C86</f>
        <v>4</v>
      </c>
      <c r="E86" s="148" t="n">
        <v>7</v>
      </c>
      <c r="F86" s="150" t="n">
        <f aca="false">+C86/E86</f>
        <v>0.428571428571429</v>
      </c>
    </row>
    <row r="87" customFormat="false" ht="12.8" hidden="false" customHeight="false" outlineLevel="0" collapsed="false">
      <c r="A87" s="148" t="s">
        <v>750</v>
      </c>
      <c r="B87" s="148" t="s">
        <v>328</v>
      </c>
      <c r="C87" s="89" t="n">
        <v>2</v>
      </c>
      <c r="D87" s="148" t="n">
        <f aca="false">E87-C87</f>
        <v>25</v>
      </c>
      <c r="E87" s="148" t="n">
        <v>27</v>
      </c>
      <c r="F87" s="150" t="n">
        <f aca="false">+C87/E87</f>
        <v>0.0740740740740741</v>
      </c>
    </row>
    <row r="88" customFormat="false" ht="12.8" hidden="false" customHeight="false" outlineLevel="0" collapsed="false">
      <c r="A88" s="148" t="s">
        <v>751</v>
      </c>
      <c r="B88" s="148" t="s">
        <v>83</v>
      </c>
      <c r="C88" s="89" t="n">
        <v>1286</v>
      </c>
      <c r="D88" s="148" t="n">
        <f aca="false">E88-C88</f>
        <v>990</v>
      </c>
      <c r="E88" s="148" t="n">
        <v>2276</v>
      </c>
      <c r="F88" s="150" t="n">
        <f aca="false">+C88/E88</f>
        <v>0.565026362038664</v>
      </c>
    </row>
    <row r="89" customFormat="false" ht="12.8" hidden="false" customHeight="false" outlineLevel="0" collapsed="false">
      <c r="A89" s="148" t="s">
        <v>752</v>
      </c>
      <c r="B89" s="148" t="s">
        <v>348</v>
      </c>
      <c r="C89" s="89" t="n">
        <v>5</v>
      </c>
      <c r="D89" s="148" t="n">
        <f aca="false">E89-C89</f>
        <v>9</v>
      </c>
      <c r="E89" s="148" t="n">
        <v>14</v>
      </c>
      <c r="F89" s="150" t="n">
        <f aca="false">+C89/E89</f>
        <v>0.357142857142857</v>
      </c>
    </row>
    <row r="90" customFormat="false" ht="12.8" hidden="false" customHeight="false" outlineLevel="0" collapsed="false">
      <c r="A90" s="148" t="s">
        <v>753</v>
      </c>
      <c r="B90" s="148" t="s">
        <v>420</v>
      </c>
      <c r="C90" s="89" t="n">
        <v>3</v>
      </c>
      <c r="D90" s="148" t="n">
        <f aca="false">E90-C90</f>
        <v>0</v>
      </c>
      <c r="E90" s="148" t="n">
        <v>3</v>
      </c>
      <c r="F90" s="150" t="n">
        <f aca="false">+C90/E90</f>
        <v>1</v>
      </c>
    </row>
    <row r="91" customFormat="false" ht="12.8" hidden="false" customHeight="false" outlineLevel="0" collapsed="false">
      <c r="A91" s="148" t="s">
        <v>754</v>
      </c>
      <c r="B91" s="148" t="s">
        <v>95</v>
      </c>
      <c r="C91" s="89" t="n">
        <v>112</v>
      </c>
      <c r="D91" s="148" t="n">
        <f aca="false">E91-C91</f>
        <v>1523</v>
      </c>
      <c r="E91" s="148" t="n">
        <v>1635</v>
      </c>
      <c r="F91" s="150" t="n">
        <f aca="false">+C91/E91</f>
        <v>0.0685015290519878</v>
      </c>
    </row>
    <row r="92" customFormat="false" ht="12.8" hidden="false" customHeight="false" outlineLevel="0" collapsed="false">
      <c r="A92" s="148" t="s">
        <v>685</v>
      </c>
      <c r="B92" s="148" t="s">
        <v>336</v>
      </c>
      <c r="C92" s="89" t="n">
        <v>30</v>
      </c>
      <c r="D92" s="148" t="n">
        <f aca="false">E92-C92</f>
        <v>73</v>
      </c>
      <c r="E92" s="148" t="n">
        <v>103</v>
      </c>
      <c r="F92" s="150" t="n">
        <f aca="false">+C92/E92</f>
        <v>0.29126213592233</v>
      </c>
    </row>
    <row r="93" customFormat="false" ht="12.8" hidden="false" customHeight="false" outlineLevel="0" collapsed="false">
      <c r="A93" s="148" t="s">
        <v>755</v>
      </c>
      <c r="B93" s="148" t="s">
        <v>223</v>
      </c>
      <c r="C93" s="89" t="n">
        <v>18</v>
      </c>
      <c r="D93" s="148" t="n">
        <f aca="false">E93-C93</f>
        <v>22</v>
      </c>
      <c r="E93" s="148" t="n">
        <v>40</v>
      </c>
      <c r="F93" s="150" t="n">
        <f aca="false">+C93/E93</f>
        <v>0.45</v>
      </c>
    </row>
    <row r="94" customFormat="false" ht="12.8" hidden="false" customHeight="false" outlineLevel="0" collapsed="false">
      <c r="A94" s="148" t="s">
        <v>756</v>
      </c>
      <c r="B94" s="148" t="s">
        <v>468</v>
      </c>
      <c r="C94" s="89" t="n">
        <v>0</v>
      </c>
      <c r="D94" s="148" t="n">
        <f aca="false">E94-C94</f>
        <v>1</v>
      </c>
      <c r="E94" s="148" t="n">
        <v>1</v>
      </c>
      <c r="F94" s="150" t="n">
        <f aca="false">+C94/E94</f>
        <v>0</v>
      </c>
    </row>
    <row r="95" customFormat="false" ht="12.8" hidden="false" customHeight="false" outlineLevel="0" collapsed="false">
      <c r="A95" s="148" t="s">
        <v>757</v>
      </c>
      <c r="B95" s="148" t="s">
        <v>556</v>
      </c>
      <c r="C95" s="89" t="n">
        <v>1</v>
      </c>
      <c r="D95" s="148" t="n">
        <f aca="false">E95-C95</f>
        <v>0</v>
      </c>
      <c r="E95" s="148" t="n">
        <v>1</v>
      </c>
      <c r="F95" s="150" t="n">
        <f aca="false">+C95/E95</f>
        <v>1</v>
      </c>
    </row>
    <row r="96" customFormat="false" ht="12.8" hidden="false" customHeight="false" outlineLevel="0" collapsed="false">
      <c r="A96" s="148" t="s">
        <v>758</v>
      </c>
      <c r="B96" s="148" t="s">
        <v>759</v>
      </c>
      <c r="C96" s="89" t="n">
        <v>1044</v>
      </c>
      <c r="D96" s="148" t="n">
        <f aca="false">E96-C96</f>
        <v>1094</v>
      </c>
      <c r="E96" s="148" t="n">
        <v>2138</v>
      </c>
      <c r="F96" s="150" t="n">
        <f aca="false">+C96/E96</f>
        <v>0.488306828811974</v>
      </c>
    </row>
    <row r="97" customFormat="false" ht="12.8" hidden="false" customHeight="false" outlineLevel="0" collapsed="false">
      <c r="A97" s="148" t="s">
        <v>760</v>
      </c>
      <c r="B97" s="148" t="s">
        <v>761</v>
      </c>
      <c r="C97" s="89" t="n">
        <v>215</v>
      </c>
      <c r="D97" s="148" t="n">
        <f aca="false">E97-C97</f>
        <v>58</v>
      </c>
      <c r="E97" s="148" t="n">
        <v>273</v>
      </c>
      <c r="F97" s="150" t="n">
        <f aca="false">+C97/E97</f>
        <v>0.787545787545788</v>
      </c>
    </row>
    <row r="98" customFormat="false" ht="12.8" hidden="false" customHeight="false" outlineLevel="0" collapsed="false">
      <c r="A98" s="148" t="s">
        <v>762</v>
      </c>
      <c r="B98" s="148" t="s">
        <v>763</v>
      </c>
      <c r="C98" s="89" t="n">
        <v>1</v>
      </c>
      <c r="D98" s="148" t="n">
        <f aca="false">E98-C98</f>
        <v>1</v>
      </c>
      <c r="E98" s="148" t="n">
        <v>2</v>
      </c>
      <c r="F98" s="150" t="n">
        <f aca="false">+C98/E98</f>
        <v>0.5</v>
      </c>
    </row>
    <row r="99" customFormat="false" ht="12.8" hidden="false" customHeight="false" outlineLevel="0" collapsed="false">
      <c r="A99" s="148" t="s">
        <v>764</v>
      </c>
      <c r="B99" s="148" t="s">
        <v>103</v>
      </c>
      <c r="C99" s="89" t="n">
        <v>616</v>
      </c>
      <c r="D99" s="148" t="n">
        <f aca="false">E99-C99</f>
        <v>632</v>
      </c>
      <c r="E99" s="148" t="n">
        <v>1248</v>
      </c>
      <c r="F99" s="150" t="n">
        <f aca="false">+C99/E99</f>
        <v>0.493589743589744</v>
      </c>
    </row>
    <row r="100" customFormat="false" ht="12.8" hidden="false" customHeight="false" outlineLevel="0" collapsed="false">
      <c r="A100" s="148" t="s">
        <v>765</v>
      </c>
      <c r="B100" s="148" t="s">
        <v>199</v>
      </c>
      <c r="C100" s="89" t="n">
        <v>38</v>
      </c>
      <c r="D100" s="148" t="n">
        <f aca="false">E100-C100</f>
        <v>53</v>
      </c>
      <c r="E100" s="148" t="n">
        <v>91</v>
      </c>
      <c r="F100" s="150" t="n">
        <f aca="false">+C100/E100</f>
        <v>0.417582417582418</v>
      </c>
    </row>
    <row r="101" customFormat="false" ht="12.8" hidden="false" customHeight="false" outlineLevel="0" collapsed="false">
      <c r="A101" s="148" t="s">
        <v>766</v>
      </c>
      <c r="B101" s="148" t="s">
        <v>767</v>
      </c>
      <c r="C101" s="89" t="n">
        <v>36</v>
      </c>
      <c r="D101" s="148" t="n">
        <f aca="false">E101-C101</f>
        <v>167</v>
      </c>
      <c r="E101" s="148" t="n">
        <v>203</v>
      </c>
      <c r="F101" s="150" t="n">
        <f aca="false">+C101/E101</f>
        <v>0.177339901477833</v>
      </c>
    </row>
    <row r="102" customFormat="false" ht="12.8" hidden="false" customHeight="false" outlineLevel="0" collapsed="false">
      <c r="A102" s="148" t="s">
        <v>768</v>
      </c>
      <c r="B102" s="148" t="s">
        <v>368</v>
      </c>
      <c r="C102" s="89" t="n">
        <v>2</v>
      </c>
      <c r="D102" s="148" t="n">
        <f aca="false">E102-C102</f>
        <v>5</v>
      </c>
      <c r="E102" s="148" t="n">
        <v>7</v>
      </c>
      <c r="F102" s="150" t="n">
        <f aca="false">+C102/E102</f>
        <v>0.285714285714286</v>
      </c>
    </row>
    <row r="103" customFormat="false" ht="12.8" hidden="false" customHeight="false" outlineLevel="0" collapsed="false">
      <c r="A103" s="148" t="s">
        <v>769</v>
      </c>
      <c r="B103" s="148" t="s">
        <v>151</v>
      </c>
      <c r="C103" s="89" t="n">
        <v>295</v>
      </c>
      <c r="D103" s="148" t="n">
        <f aca="false">E103-C103</f>
        <v>891</v>
      </c>
      <c r="E103" s="148" t="n">
        <v>1186</v>
      </c>
      <c r="F103" s="150" t="n">
        <f aca="false">+C103/E103</f>
        <v>0.248735244519393</v>
      </c>
    </row>
    <row r="104" customFormat="false" ht="12.8" hidden="false" customHeight="false" outlineLevel="0" collapsed="false">
      <c r="A104" s="148" t="s">
        <v>770</v>
      </c>
      <c r="B104" s="148" t="s">
        <v>215</v>
      </c>
      <c r="C104" s="89" t="n">
        <v>337</v>
      </c>
      <c r="D104" s="148" t="n">
        <f aca="false">E104-C104</f>
        <v>351</v>
      </c>
      <c r="E104" s="148" t="n">
        <v>688</v>
      </c>
      <c r="F104" s="150" t="n">
        <f aca="false">+C104/E104</f>
        <v>0.489825581395349</v>
      </c>
    </row>
    <row r="105" customFormat="false" ht="12.8" hidden="false" customHeight="false" outlineLevel="0" collapsed="false">
      <c r="A105" s="148" t="s">
        <v>771</v>
      </c>
      <c r="B105" s="148" t="s">
        <v>191</v>
      </c>
      <c r="C105" s="89" t="n">
        <v>34</v>
      </c>
      <c r="D105" s="148" t="n">
        <f aca="false">E105-C105</f>
        <v>92</v>
      </c>
      <c r="E105" s="148" t="n">
        <v>126</v>
      </c>
      <c r="F105" s="150" t="n">
        <f aca="false">+C105/E105</f>
        <v>0.26984126984127</v>
      </c>
    </row>
    <row r="106" customFormat="false" ht="12.8" hidden="false" customHeight="false" outlineLevel="0" collapsed="false">
      <c r="A106" s="148" t="s">
        <v>772</v>
      </c>
      <c r="B106" s="148" t="s">
        <v>111</v>
      </c>
      <c r="C106" s="89" t="n">
        <v>266</v>
      </c>
      <c r="D106" s="148" t="n">
        <f aca="false">E106-C106</f>
        <v>880</v>
      </c>
      <c r="E106" s="148" t="n">
        <v>1146</v>
      </c>
      <c r="F106" s="150" t="n">
        <f aca="false">+C106/E106</f>
        <v>0.232111692844677</v>
      </c>
    </row>
    <row r="107" customFormat="false" ht="12.8" hidden="false" customHeight="false" outlineLevel="0" collapsed="false">
      <c r="A107" s="148" t="s">
        <v>773</v>
      </c>
      <c r="B107" s="148" t="s">
        <v>127</v>
      </c>
      <c r="C107" s="89" t="n">
        <v>159</v>
      </c>
      <c r="D107" s="148" t="n">
        <f aca="false">E107-C107</f>
        <v>1325</v>
      </c>
      <c r="E107" s="148" t="n">
        <v>1484</v>
      </c>
      <c r="F107" s="150" t="n">
        <f aca="false">+C107/E107</f>
        <v>0.107142857142857</v>
      </c>
    </row>
    <row r="108" customFormat="false" ht="12.8" hidden="false" customHeight="false" outlineLevel="0" collapsed="false">
      <c r="A108" s="148" t="s">
        <v>774</v>
      </c>
      <c r="B108" s="148" t="s">
        <v>775</v>
      </c>
      <c r="C108" s="89" t="n">
        <v>1</v>
      </c>
      <c r="D108" s="148" t="n">
        <f aca="false">E108-C108</f>
        <v>13</v>
      </c>
      <c r="E108" s="148" t="n">
        <v>14</v>
      </c>
      <c r="F108" s="150" t="n">
        <f aca="false">+C108/E108</f>
        <v>0.0714285714285714</v>
      </c>
    </row>
    <row r="109" customFormat="false" ht="12.8" hidden="false" customHeight="false" outlineLevel="0" collapsed="false">
      <c r="A109" s="148" t="s">
        <v>776</v>
      </c>
      <c r="B109" s="148" t="s">
        <v>99</v>
      </c>
      <c r="C109" s="89" t="n">
        <v>244</v>
      </c>
      <c r="D109" s="148" t="n">
        <f aca="false">E109-C109</f>
        <v>866</v>
      </c>
      <c r="E109" s="148" t="n">
        <v>1110</v>
      </c>
      <c r="F109" s="150" t="n">
        <f aca="false">+C109/E109</f>
        <v>0.21981981981982</v>
      </c>
    </row>
    <row r="110" customFormat="false" ht="12.8" hidden="false" customHeight="false" outlineLevel="0" collapsed="false">
      <c r="A110" s="148" t="s">
        <v>777</v>
      </c>
      <c r="B110" s="148" t="s">
        <v>472</v>
      </c>
      <c r="C110" s="89" t="n">
        <v>10</v>
      </c>
      <c r="D110" s="148" t="n">
        <f aca="false">E110-C110</f>
        <v>8</v>
      </c>
      <c r="E110" s="148" t="n">
        <v>18</v>
      </c>
      <c r="F110" s="150" t="n">
        <f aca="false">+C110/E110</f>
        <v>0.555555555555556</v>
      </c>
    </row>
    <row r="111" customFormat="false" ht="12.8" hidden="false" customHeight="false" outlineLevel="0" collapsed="false">
      <c r="A111" s="148" t="s">
        <v>778</v>
      </c>
      <c r="B111" s="148" t="s">
        <v>167</v>
      </c>
      <c r="C111" s="89" t="n">
        <v>610</v>
      </c>
      <c r="D111" s="148" t="n">
        <f aca="false">E111-C111</f>
        <v>683</v>
      </c>
      <c r="E111" s="148" t="n">
        <v>1293</v>
      </c>
      <c r="F111" s="150" t="n">
        <f aca="false">+C111/E111</f>
        <v>0.471771075019335</v>
      </c>
    </row>
    <row r="112" customFormat="false" ht="12.8" hidden="false" customHeight="false" outlineLevel="0" collapsed="false">
      <c r="A112" s="148" t="s">
        <v>779</v>
      </c>
      <c r="B112" s="148" t="s">
        <v>384</v>
      </c>
      <c r="C112" s="89" t="n">
        <v>21</v>
      </c>
      <c r="D112" s="148" t="n">
        <f aca="false">E112-C112</f>
        <v>35</v>
      </c>
      <c r="E112" s="148" t="n">
        <v>56</v>
      </c>
      <c r="F112" s="150" t="n">
        <f aca="false">+C112/E112</f>
        <v>0.375</v>
      </c>
    </row>
    <row r="113" customFormat="false" ht="12.8" hidden="false" customHeight="false" outlineLevel="0" collapsed="false">
      <c r="A113" s="148" t="s">
        <v>780</v>
      </c>
      <c r="B113" s="148" t="s">
        <v>781</v>
      </c>
      <c r="C113" s="89" t="n">
        <v>0</v>
      </c>
      <c r="D113" s="148" t="n">
        <f aca="false">E113-C113</f>
        <v>1</v>
      </c>
      <c r="E113" s="148" t="n">
        <v>1</v>
      </c>
      <c r="F113" s="150" t="n">
        <f aca="false">+C113/E113</f>
        <v>0</v>
      </c>
    </row>
    <row r="114" customFormat="false" ht="12.8" hidden="false" customHeight="false" outlineLevel="0" collapsed="false">
      <c r="A114" s="148" t="s">
        <v>782</v>
      </c>
      <c r="B114" s="148" t="s">
        <v>376</v>
      </c>
      <c r="C114" s="89" t="n">
        <v>3</v>
      </c>
      <c r="D114" s="148" t="n">
        <f aca="false">E114-C114</f>
        <v>9</v>
      </c>
      <c r="E114" s="148" t="n">
        <v>12</v>
      </c>
      <c r="F114" s="150" t="n">
        <f aca="false">+C114/E114</f>
        <v>0.25</v>
      </c>
    </row>
    <row r="115" customFormat="false" ht="12.8" hidden="false" customHeight="false" outlineLevel="0" collapsed="false">
      <c r="A115" s="148" t="s">
        <v>783</v>
      </c>
      <c r="B115" s="148" t="s">
        <v>139</v>
      </c>
      <c r="C115" s="89" t="n">
        <v>203</v>
      </c>
      <c r="D115" s="148" t="n">
        <f aca="false">E115-C115</f>
        <v>415</v>
      </c>
      <c r="E115" s="148" t="n">
        <v>618</v>
      </c>
      <c r="F115" s="150" t="n">
        <f aca="false">+C115/E115</f>
        <v>0.328478964401295</v>
      </c>
    </row>
    <row r="116" customFormat="false" ht="12.8" hidden="false" customHeight="false" outlineLevel="0" collapsed="false">
      <c r="A116" s="148" t="s">
        <v>784</v>
      </c>
      <c r="B116" s="148" t="s">
        <v>260</v>
      </c>
      <c r="C116" s="89" t="n">
        <v>19</v>
      </c>
      <c r="D116" s="148" t="n">
        <f aca="false">E116-C116</f>
        <v>88</v>
      </c>
      <c r="E116" s="148" t="n">
        <v>107</v>
      </c>
      <c r="F116" s="150" t="n">
        <f aca="false">+C116/E116</f>
        <v>0.177570093457944</v>
      </c>
    </row>
    <row r="117" customFormat="false" ht="12.8" hidden="false" customHeight="false" outlineLevel="0" collapsed="false">
      <c r="A117" s="148" t="s">
        <v>785</v>
      </c>
      <c r="B117" s="148" t="s">
        <v>786</v>
      </c>
      <c r="C117" s="89" t="n">
        <v>1</v>
      </c>
      <c r="D117" s="148" t="n">
        <f aca="false">E117-C117</f>
        <v>0</v>
      </c>
      <c r="E117" s="148" t="n">
        <v>1</v>
      </c>
      <c r="F117" s="150" t="n">
        <f aca="false">+C117/E117</f>
        <v>1</v>
      </c>
    </row>
    <row r="118" customFormat="false" ht="12.8" hidden="false" customHeight="false" outlineLevel="0" collapsed="false">
      <c r="A118" s="148" t="s">
        <v>787</v>
      </c>
      <c r="B118" s="148" t="s">
        <v>227</v>
      </c>
      <c r="C118" s="89" t="n">
        <v>49</v>
      </c>
      <c r="D118" s="148" t="n">
        <f aca="false">E118-C118</f>
        <v>113</v>
      </c>
      <c r="E118" s="148" t="n">
        <v>162</v>
      </c>
      <c r="F118" s="150" t="n">
        <f aca="false">+C118/E118</f>
        <v>0.302469135802469</v>
      </c>
    </row>
    <row r="119" customFormat="false" ht="12.8" hidden="false" customHeight="false" outlineLevel="0" collapsed="false">
      <c r="A119" s="148" t="s">
        <v>788</v>
      </c>
      <c r="B119" s="148" t="s">
        <v>572</v>
      </c>
      <c r="C119" s="89" t="n">
        <v>1</v>
      </c>
      <c r="D119" s="148" t="n">
        <f aca="false">E119-C119</f>
        <v>0</v>
      </c>
      <c r="E119" s="148" t="n">
        <v>1</v>
      </c>
      <c r="F119" s="150" t="n">
        <f aca="false">+C119/E119</f>
        <v>1</v>
      </c>
    </row>
    <row r="120" customFormat="false" ht="12.8" hidden="false" customHeight="false" outlineLevel="0" collapsed="false">
      <c r="A120" s="148" t="s">
        <v>789</v>
      </c>
      <c r="B120" s="148" t="s">
        <v>59</v>
      </c>
      <c r="C120" s="89" t="n">
        <v>223</v>
      </c>
      <c r="D120" s="148" t="n">
        <f aca="false">E120-C120</f>
        <v>1215</v>
      </c>
      <c r="E120" s="148" t="n">
        <v>1438</v>
      </c>
      <c r="F120" s="150" t="n">
        <f aca="false">+C120/E120</f>
        <v>0.155076495132128</v>
      </c>
    </row>
    <row r="121" customFormat="false" ht="12.8" hidden="false" customHeight="false" outlineLevel="0" collapsed="false">
      <c r="A121" s="148" t="s">
        <v>790</v>
      </c>
      <c r="B121" s="148" t="s">
        <v>219</v>
      </c>
      <c r="C121" s="89" t="n">
        <v>164</v>
      </c>
      <c r="D121" s="148" t="n">
        <f aca="false">E121-C121</f>
        <v>163</v>
      </c>
      <c r="E121" s="148" t="n">
        <v>327</v>
      </c>
      <c r="F121" s="150" t="n">
        <f aca="false">+C121/E121</f>
        <v>0.501529051987768</v>
      </c>
    </row>
    <row r="122" customFormat="false" ht="12.8" hidden="false" customHeight="false" outlineLevel="0" collapsed="false">
      <c r="A122" s="148" t="s">
        <v>791</v>
      </c>
      <c r="B122" s="148" t="s">
        <v>175</v>
      </c>
      <c r="C122" s="89" t="n">
        <v>52</v>
      </c>
      <c r="D122" s="148" t="n">
        <f aca="false">E122-C122</f>
        <v>59</v>
      </c>
      <c r="E122" s="148" t="n">
        <v>111</v>
      </c>
      <c r="F122" s="150" t="n">
        <f aca="false">+C122/E122</f>
        <v>0.468468468468468</v>
      </c>
    </row>
    <row r="123" customFormat="false" ht="12.8" hidden="false" customHeight="false" outlineLevel="0" collapsed="false">
      <c r="A123" s="148" t="s">
        <v>792</v>
      </c>
      <c r="B123" s="148" t="s">
        <v>372</v>
      </c>
      <c r="C123" s="89" t="n">
        <v>4</v>
      </c>
      <c r="D123" s="148" t="n">
        <f aca="false">E123-C123</f>
        <v>16</v>
      </c>
      <c r="E123" s="148" t="n">
        <v>20</v>
      </c>
      <c r="F123" s="150" t="n">
        <f aca="false">+C123/E123</f>
        <v>0.2</v>
      </c>
    </row>
    <row r="124" customFormat="false" ht="12.8" hidden="false" customHeight="false" outlineLevel="0" collapsed="false">
      <c r="A124" s="148" t="s">
        <v>793</v>
      </c>
      <c r="B124" s="148" t="s">
        <v>324</v>
      </c>
      <c r="C124" s="89" t="n">
        <v>13</v>
      </c>
      <c r="D124" s="148" t="n">
        <f aca="false">E124-C124</f>
        <v>65</v>
      </c>
      <c r="E124" s="148" t="n">
        <v>78</v>
      </c>
      <c r="F124" s="150" t="n">
        <f aca="false">+C124/E124</f>
        <v>0.166666666666667</v>
      </c>
    </row>
    <row r="125" customFormat="false" ht="12.8" hidden="false" customHeight="false" outlineLevel="0" collapsed="false">
      <c r="A125" s="148" t="s">
        <v>794</v>
      </c>
      <c r="B125" s="148" t="s">
        <v>444</v>
      </c>
      <c r="C125" s="89" t="n">
        <v>3</v>
      </c>
      <c r="D125" s="148" t="n">
        <f aca="false">E125-C125</f>
        <v>2</v>
      </c>
      <c r="E125" s="148" t="n">
        <v>5</v>
      </c>
      <c r="F125" s="150" t="n">
        <f aca="false">+C125/E125</f>
        <v>0.6</v>
      </c>
    </row>
    <row r="126" customFormat="false" ht="12.8" hidden="true" customHeight="false" outlineLevel="0" collapsed="false">
      <c r="C126" s="148"/>
    </row>
    <row r="127" customFormat="false" ht="12.8" hidden="true" customHeight="false" outlineLevel="0" collapsed="false">
      <c r="C127" s="148"/>
    </row>
  </sheetData>
  <autoFilter ref="A1:D12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43"/>
  <sheetViews>
    <sheetView showFormulas="false" showGridLines="true" showRowColHeaders="true" showZeros="true" rightToLeft="false" tabSelected="false" showOutlineSymbols="true" defaultGridColor="true" view="normal" topLeftCell="H1" colorId="64" zoomScale="131" zoomScaleNormal="131" zoomScalePageLayoutView="100" workbookViewId="0">
      <selection pane="topLeft" activeCell="L1" activeCellId="0" sqref="L1"/>
    </sheetView>
  </sheetViews>
  <sheetFormatPr defaultColWidth="11.7578125" defaultRowHeight="12.8" zeroHeight="false" outlineLevelRow="0" outlineLevelCol="0"/>
  <cols>
    <col collapsed="false" customWidth="true" hidden="false" outlineLevel="0" max="3" min="3" style="1" width="5.66"/>
    <col collapsed="false" customWidth="true" hidden="false" outlineLevel="0" max="4" min="4" style="2" width="11.52"/>
    <col collapsed="false" customWidth="true" hidden="true" outlineLevel="0" max="5" min="5" style="89" width="22.12"/>
    <col collapsed="false" customWidth="true" hidden="true" outlineLevel="0" max="6" min="6" style="137" width="11.52"/>
    <col collapsed="false" customWidth="true" hidden="true" outlineLevel="0" max="7" min="7" style="1" width="15.88"/>
    <col collapsed="false" customWidth="true" hidden="false" outlineLevel="0" max="8" min="8" style="185" width="15.8"/>
    <col collapsed="false" customWidth="true" hidden="false" outlineLevel="0" max="9" min="9" style="137" width="15.25"/>
    <col collapsed="false" customWidth="true" hidden="false" outlineLevel="0" max="10" min="10" style="1" width="15.88"/>
    <col collapsed="false" customWidth="true" hidden="false" outlineLevel="0" max="11" min="11" style="1" width="23.23"/>
    <col collapsed="false" customWidth="true" hidden="false" outlineLevel="0" max="17" min="15" style="2" width="11.57"/>
  </cols>
  <sheetData>
    <row r="1" customFormat="false" ht="12.8" hidden="false" customHeight="false" outlineLevel="0" collapsed="false">
      <c r="A1" s="108" t="s">
        <v>46</v>
      </c>
      <c r="B1" s="109" t="s">
        <v>47</v>
      </c>
      <c r="C1" s="186" t="s">
        <v>826</v>
      </c>
      <c r="D1" s="187" t="s">
        <v>49</v>
      </c>
      <c r="E1" s="188" t="s">
        <v>827</v>
      </c>
      <c r="F1" s="189" t="s">
        <v>828</v>
      </c>
      <c r="G1" s="190" t="s">
        <v>829</v>
      </c>
      <c r="H1" s="191" t="s">
        <v>830</v>
      </c>
      <c r="I1" s="188" t="s">
        <v>831</v>
      </c>
      <c r="J1" s="190" t="s">
        <v>832</v>
      </c>
      <c r="K1" s="192" t="s">
        <v>833</v>
      </c>
      <c r="L1" s="192"/>
      <c r="M1" s="192"/>
      <c r="N1" s="148" t="s">
        <v>834</v>
      </c>
      <c r="O1" s="2" t="s">
        <v>835</v>
      </c>
      <c r="P1" s="2" t="s">
        <v>836</v>
      </c>
      <c r="Q1" s="2" t="s">
        <v>837</v>
      </c>
    </row>
    <row r="2" customFormat="false" ht="12.8" hidden="false" customHeight="false" outlineLevel="0" collapsed="false">
      <c r="A2" s="108" t="s">
        <v>60</v>
      </c>
      <c r="B2" s="109" t="s">
        <v>61</v>
      </c>
      <c r="C2" s="193" t="s">
        <v>62</v>
      </c>
      <c r="D2" s="194" t="s">
        <v>63</v>
      </c>
      <c r="E2" s="195" t="n">
        <v>3531</v>
      </c>
      <c r="F2" s="195" t="n">
        <v>2701</v>
      </c>
      <c r="G2" s="196" t="n">
        <v>3139</v>
      </c>
      <c r="H2" s="197" t="n">
        <f aca="false">+E2+F2-G2</f>
        <v>3093</v>
      </c>
      <c r="I2" s="198" t="n">
        <v>3783</v>
      </c>
      <c r="J2" s="196" t="n">
        <v>4476</v>
      </c>
      <c r="K2" s="199" t="n">
        <f aca="false">+E2+F2+I2-G2-J2</f>
        <v>2400</v>
      </c>
      <c r="L2" s="199"/>
      <c r="M2" s="199"/>
      <c r="N2" s="200" t="n">
        <f aca="false">+K2/H2-1</f>
        <v>-0.224054316197866</v>
      </c>
      <c r="O2" s="137" t="n">
        <v>2837.25</v>
      </c>
      <c r="P2" s="137" t="n">
        <v>3357</v>
      </c>
      <c r="Q2" s="137" t="n">
        <v>2573.25</v>
      </c>
    </row>
    <row r="3" customFormat="false" ht="12.8" hidden="false" customHeight="false" outlineLevel="0" collapsed="false">
      <c r="A3" s="113" t="s">
        <v>84</v>
      </c>
      <c r="B3" s="114" t="s">
        <v>85</v>
      </c>
      <c r="C3" s="201" t="s">
        <v>86</v>
      </c>
      <c r="D3" s="202" t="s">
        <v>87</v>
      </c>
      <c r="E3" s="203" t="n">
        <v>949</v>
      </c>
      <c r="F3" s="203" t="n">
        <v>2261</v>
      </c>
      <c r="G3" s="204" t="n">
        <v>2523</v>
      </c>
      <c r="H3" s="205" t="n">
        <f aca="false">+E3+F3-G3</f>
        <v>687</v>
      </c>
      <c r="I3" s="206" t="n">
        <v>1391</v>
      </c>
      <c r="J3" s="204" t="n">
        <v>1665</v>
      </c>
      <c r="K3" s="207" t="n">
        <f aca="false">+E3+F3+I3-G3-J3</f>
        <v>413</v>
      </c>
      <c r="L3" s="207"/>
      <c r="M3" s="207"/>
      <c r="N3" s="200" t="n">
        <f aca="false">+K3/H3-1</f>
        <v>-0.398835516739447</v>
      </c>
      <c r="O3" s="137" t="n">
        <v>1043.25</v>
      </c>
      <c r="P3" s="137" t="n">
        <v>1248.75</v>
      </c>
      <c r="Q3" s="137" t="n">
        <v>481.5</v>
      </c>
    </row>
    <row r="4" customFormat="false" ht="12.8" hidden="false" customHeight="false" outlineLevel="0" collapsed="false">
      <c r="A4" s="116" t="s">
        <v>88</v>
      </c>
      <c r="B4" s="117" t="s">
        <v>89</v>
      </c>
      <c r="C4" s="201" t="s">
        <v>90</v>
      </c>
      <c r="D4" s="12" t="s">
        <v>91</v>
      </c>
      <c r="E4" s="203" t="n">
        <v>322</v>
      </c>
      <c r="F4" s="203" t="n">
        <v>1075</v>
      </c>
      <c r="G4" s="204" t="n">
        <v>893</v>
      </c>
      <c r="H4" s="205" t="n">
        <f aca="false">+E4+F4-G4</f>
        <v>504</v>
      </c>
      <c r="I4" s="206" t="n">
        <v>928</v>
      </c>
      <c r="J4" s="204" t="n">
        <v>1170</v>
      </c>
      <c r="K4" s="207" t="n">
        <f aca="false">+E4+F4+I4-G4-J4</f>
        <v>262</v>
      </c>
      <c r="L4" s="207"/>
      <c r="M4" s="207"/>
      <c r="N4" s="200" t="n">
        <f aca="false">+K4/H4-1</f>
        <v>-0.48015873015873</v>
      </c>
      <c r="O4" s="137" t="n">
        <v>696</v>
      </c>
      <c r="P4" s="137" t="n">
        <v>877.5</v>
      </c>
      <c r="Q4" s="137" t="n">
        <v>322.5</v>
      </c>
    </row>
    <row r="5" customFormat="false" ht="12.8" hidden="false" customHeight="false" outlineLevel="0" collapsed="false">
      <c r="A5" s="113" t="s">
        <v>160</v>
      </c>
      <c r="B5" s="114" t="s">
        <v>161</v>
      </c>
      <c r="C5" s="193" t="s">
        <v>162</v>
      </c>
      <c r="D5" s="8" t="s">
        <v>163</v>
      </c>
      <c r="E5" s="195" t="n">
        <v>182</v>
      </c>
      <c r="F5" s="195" t="n">
        <v>677</v>
      </c>
      <c r="G5" s="196" t="n">
        <v>360</v>
      </c>
      <c r="H5" s="197" t="n">
        <f aca="false">+E5+F5-G5</f>
        <v>499</v>
      </c>
      <c r="I5" s="198" t="n">
        <v>1072</v>
      </c>
      <c r="J5" s="196" t="n">
        <v>1047</v>
      </c>
      <c r="K5" s="199" t="n">
        <f aca="false">+E5+F5+I5-G5-J5</f>
        <v>524</v>
      </c>
      <c r="L5" s="199"/>
      <c r="M5" s="199"/>
      <c r="N5" s="200" t="n">
        <f aca="false">+K5/H5-1</f>
        <v>0.0501002004008015</v>
      </c>
      <c r="O5" s="137" t="n">
        <v>804</v>
      </c>
      <c r="P5" s="137" t="n">
        <v>785.25</v>
      </c>
      <c r="Q5" s="137" t="n">
        <v>517.75</v>
      </c>
    </row>
    <row r="6" customFormat="false" ht="12.8" hidden="false" customHeight="false" outlineLevel="0" collapsed="false">
      <c r="A6" s="116" t="s">
        <v>425</v>
      </c>
      <c r="B6" s="117" t="s">
        <v>426</v>
      </c>
      <c r="C6" s="193" t="s">
        <v>427</v>
      </c>
      <c r="D6" s="208" t="s">
        <v>428</v>
      </c>
      <c r="E6" s="195" t="n">
        <v>2</v>
      </c>
      <c r="F6" s="195"/>
      <c r="G6" s="196" t="n">
        <v>2</v>
      </c>
      <c r="H6" s="197" t="n">
        <f aca="false">+E6+F6-G6</f>
        <v>0</v>
      </c>
      <c r="I6" s="198" t="n">
        <v>4</v>
      </c>
      <c r="J6" s="209"/>
      <c r="K6" s="199" t="n">
        <f aca="false">+E6+F6+I6-G6-J6</f>
        <v>4</v>
      </c>
      <c r="L6" s="199"/>
      <c r="M6" s="199"/>
      <c r="N6" s="200" t="e">
        <f aca="false">+K6/H6-1</f>
        <v>#DIV/0!</v>
      </c>
      <c r="O6" s="137" t="n">
        <v>3</v>
      </c>
      <c r="P6" s="137" t="n">
        <v>0</v>
      </c>
      <c r="Q6" s="137" t="n">
        <v>3</v>
      </c>
    </row>
    <row r="7" customFormat="false" ht="12.8" hidden="false" customHeight="false" outlineLevel="0" collapsed="false">
      <c r="A7" s="116" t="s">
        <v>425</v>
      </c>
      <c r="B7" s="117" t="s">
        <v>426</v>
      </c>
      <c r="C7" s="201" t="s">
        <v>808</v>
      </c>
      <c r="D7" s="210" t="s">
        <v>838</v>
      </c>
      <c r="E7" s="203" t="n">
        <v>1</v>
      </c>
      <c r="F7" s="203"/>
      <c r="G7" s="211"/>
      <c r="H7" s="205" t="n">
        <f aca="false">+E7+F7-G7</f>
        <v>1</v>
      </c>
      <c r="I7" s="206"/>
      <c r="J7" s="204" t="n">
        <v>1</v>
      </c>
      <c r="K7" s="207" t="n">
        <f aca="false">+E7+F7+I7-G7-J7</f>
        <v>0</v>
      </c>
      <c r="L7" s="207"/>
      <c r="M7" s="207"/>
      <c r="N7" s="200" t="n">
        <f aca="false">+K7/H7-1</f>
        <v>-1</v>
      </c>
      <c r="O7" s="137" t="n">
        <v>0</v>
      </c>
      <c r="P7" s="137" t="n">
        <v>0.75</v>
      </c>
      <c r="Q7" s="137" t="n">
        <v>0.25</v>
      </c>
    </row>
    <row r="8" customFormat="false" ht="12.8" hidden="false" customHeight="false" outlineLevel="0" collapsed="false">
      <c r="A8" s="116" t="s">
        <v>839</v>
      </c>
      <c r="B8" s="117" t="s">
        <v>840</v>
      </c>
      <c r="C8" s="193" t="s">
        <v>806</v>
      </c>
      <c r="D8" s="208" t="s">
        <v>841</v>
      </c>
      <c r="E8" s="195" t="n">
        <v>1</v>
      </c>
      <c r="F8" s="195"/>
      <c r="G8" s="209"/>
      <c r="H8" s="197" t="n">
        <f aca="false">+E8+F8-G8</f>
        <v>1</v>
      </c>
      <c r="I8" s="198"/>
      <c r="J8" s="196" t="n">
        <v>1</v>
      </c>
      <c r="K8" s="199" t="n">
        <f aca="false">+E8+F8+I8-G8-J8</f>
        <v>0</v>
      </c>
      <c r="L8" s="199"/>
      <c r="M8" s="199"/>
      <c r="N8" s="200" t="n">
        <f aca="false">+K8/H8-1</f>
        <v>-1</v>
      </c>
      <c r="O8" s="137" t="n">
        <v>0</v>
      </c>
      <c r="P8" s="137" t="n">
        <v>0.75</v>
      </c>
      <c r="Q8" s="137" t="n">
        <v>0.25</v>
      </c>
    </row>
    <row r="9" customFormat="false" ht="12.8" hidden="false" customHeight="false" outlineLevel="0" collapsed="false">
      <c r="A9" s="113" t="s">
        <v>180</v>
      </c>
      <c r="B9" s="114" t="s">
        <v>181</v>
      </c>
      <c r="C9" s="193" t="s">
        <v>182</v>
      </c>
      <c r="D9" s="8" t="s">
        <v>183</v>
      </c>
      <c r="E9" s="195" t="n">
        <v>94</v>
      </c>
      <c r="F9" s="195" t="n">
        <v>250</v>
      </c>
      <c r="G9" s="196" t="n">
        <v>128</v>
      </c>
      <c r="H9" s="197" t="n">
        <f aca="false">+E9+F9-G9</f>
        <v>216</v>
      </c>
      <c r="I9" s="198" t="n">
        <v>295</v>
      </c>
      <c r="J9" s="196" t="n">
        <v>358</v>
      </c>
      <c r="K9" s="199" t="n">
        <f aca="false">+E9+F9+I9-G9-J9</f>
        <v>153</v>
      </c>
      <c r="L9" s="199"/>
      <c r="M9" s="199"/>
      <c r="N9" s="200" t="n">
        <f aca="false">+K9/H9-1</f>
        <v>-0.291666666666667</v>
      </c>
      <c r="O9" s="137" t="n">
        <v>221.25</v>
      </c>
      <c r="P9" s="137" t="n">
        <v>268.5</v>
      </c>
      <c r="Q9" s="137" t="n">
        <v>168.75</v>
      </c>
    </row>
    <row r="10" customFormat="false" ht="12.8" hidden="false" customHeight="false" outlineLevel="0" collapsed="false">
      <c r="A10" s="116" t="s">
        <v>309</v>
      </c>
      <c r="B10" s="117" t="s">
        <v>310</v>
      </c>
      <c r="C10" s="193" t="s">
        <v>311</v>
      </c>
      <c r="D10" s="8" t="s">
        <v>312</v>
      </c>
      <c r="E10" s="195" t="n">
        <v>63</v>
      </c>
      <c r="F10" s="195" t="n">
        <v>196</v>
      </c>
      <c r="G10" s="196" t="n">
        <v>187</v>
      </c>
      <c r="H10" s="197" t="n">
        <f aca="false">+E10+F10-G10</f>
        <v>72</v>
      </c>
      <c r="I10" s="198" t="n">
        <v>284</v>
      </c>
      <c r="J10" s="196" t="n">
        <v>294</v>
      </c>
      <c r="K10" s="199" t="n">
        <f aca="false">+E10+F10+I10-G10-J10</f>
        <v>62</v>
      </c>
      <c r="L10" s="199"/>
      <c r="M10" s="199"/>
      <c r="N10" s="200" t="n">
        <f aca="false">+K10/H10-1</f>
        <v>-0.138888888888889</v>
      </c>
      <c r="O10" s="137" t="n">
        <v>213</v>
      </c>
      <c r="P10" s="137" t="n">
        <v>220.5</v>
      </c>
      <c r="Q10" s="137" t="n">
        <v>64.5</v>
      </c>
    </row>
    <row r="11" customFormat="false" ht="12.8" hidden="false" customHeight="false" outlineLevel="0" collapsed="false">
      <c r="A11" s="113" t="s">
        <v>52</v>
      </c>
      <c r="B11" s="114" t="s">
        <v>53</v>
      </c>
      <c r="C11" s="201" t="s">
        <v>54</v>
      </c>
      <c r="D11" s="202" t="s">
        <v>55</v>
      </c>
      <c r="E11" s="203" t="n">
        <v>2260</v>
      </c>
      <c r="F11" s="203" t="n">
        <v>3874</v>
      </c>
      <c r="G11" s="204" t="n">
        <v>2120</v>
      </c>
      <c r="H11" s="205" t="n">
        <f aca="false">+E11+F11-G11</f>
        <v>4014</v>
      </c>
      <c r="I11" s="206" t="n">
        <v>7447</v>
      </c>
      <c r="J11" s="204" t="n">
        <v>8150</v>
      </c>
      <c r="K11" s="207" t="n">
        <f aca="false">+E11+F11+I11-G11-J11</f>
        <v>3311</v>
      </c>
      <c r="L11" s="207"/>
      <c r="M11" s="207"/>
      <c r="N11" s="200" t="n">
        <f aca="false">+K11/H11-1</f>
        <v>-0.1751370204285</v>
      </c>
      <c r="O11" s="137" t="n">
        <v>5585.25</v>
      </c>
      <c r="P11" s="137" t="n">
        <v>6112.5</v>
      </c>
      <c r="Q11" s="137" t="n">
        <v>3486.75</v>
      </c>
    </row>
    <row r="12" customFormat="false" ht="12.8" hidden="false" customHeight="false" outlineLevel="0" collapsed="false">
      <c r="A12" s="116" t="s">
        <v>232</v>
      </c>
      <c r="B12" s="117" t="s">
        <v>233</v>
      </c>
      <c r="C12" s="201" t="s">
        <v>234</v>
      </c>
      <c r="D12" s="12" t="s">
        <v>235</v>
      </c>
      <c r="E12" s="203" t="n">
        <v>46</v>
      </c>
      <c r="F12" s="203" t="n">
        <v>86</v>
      </c>
      <c r="G12" s="204" t="n">
        <v>71</v>
      </c>
      <c r="H12" s="205" t="n">
        <f aca="false">+E12+F12-G12</f>
        <v>61</v>
      </c>
      <c r="I12" s="206" t="n">
        <v>163</v>
      </c>
      <c r="J12" s="204" t="n">
        <v>154</v>
      </c>
      <c r="K12" s="207" t="n">
        <f aca="false">+E12+F12+I12-G12-J12</f>
        <v>70</v>
      </c>
      <c r="L12" s="207"/>
      <c r="M12" s="207"/>
      <c r="N12" s="200" t="n">
        <f aca="false">+K12/H12-1</f>
        <v>0.147540983606557</v>
      </c>
      <c r="O12" s="137" t="n">
        <v>122.25</v>
      </c>
      <c r="P12" s="137" t="n">
        <v>115.5</v>
      </c>
      <c r="Q12" s="137" t="n">
        <v>67.75</v>
      </c>
    </row>
    <row r="13" customFormat="false" ht="12.8" hidden="false" customHeight="false" outlineLevel="0" collapsed="false">
      <c r="A13" s="116" t="s">
        <v>509</v>
      </c>
      <c r="B13" s="117" t="s">
        <v>510</v>
      </c>
      <c r="C13" s="201" t="s">
        <v>511</v>
      </c>
      <c r="D13" s="202" t="s">
        <v>512</v>
      </c>
      <c r="E13" s="203"/>
      <c r="F13" s="212" t="n">
        <v>2</v>
      </c>
      <c r="G13" s="211"/>
      <c r="H13" s="205" t="n">
        <f aca="false">+E13+F13-G13</f>
        <v>2</v>
      </c>
      <c r="I13" s="206" t="n">
        <v>2</v>
      </c>
      <c r="J13" s="204" t="n">
        <v>2</v>
      </c>
      <c r="K13" s="207" t="n">
        <f aca="false">+E13+F13+I13-G13-J13</f>
        <v>2</v>
      </c>
      <c r="L13" s="207"/>
      <c r="M13" s="207"/>
      <c r="N13" s="200" t="n">
        <f aca="false">+K13/H13-1</f>
        <v>0</v>
      </c>
      <c r="O13" s="137" t="n">
        <v>1.5</v>
      </c>
      <c r="P13" s="137" t="n">
        <v>1.5</v>
      </c>
      <c r="Q13" s="137" t="n">
        <v>2</v>
      </c>
    </row>
    <row r="14" customFormat="false" ht="12.8" hidden="false" customHeight="false" outlineLevel="0" collapsed="false">
      <c r="A14" s="116" t="s">
        <v>505</v>
      </c>
      <c r="B14" s="117" t="s">
        <v>506</v>
      </c>
      <c r="C14" s="201" t="s">
        <v>507</v>
      </c>
      <c r="D14" s="210" t="s">
        <v>508</v>
      </c>
      <c r="E14" s="203" t="n">
        <v>1</v>
      </c>
      <c r="F14" s="203"/>
      <c r="G14" s="211"/>
      <c r="H14" s="205" t="n">
        <f aca="false">+E14+F14-G14</f>
        <v>1</v>
      </c>
      <c r="I14" s="206" t="n">
        <v>1</v>
      </c>
      <c r="J14" s="204" t="n">
        <v>2</v>
      </c>
      <c r="K14" s="207" t="n">
        <f aca="false">+E14+F14+I14-G14-J14</f>
        <v>0</v>
      </c>
      <c r="L14" s="207"/>
      <c r="M14" s="207"/>
      <c r="N14" s="200" t="n">
        <f aca="false">+K14/H14-1</f>
        <v>-1</v>
      </c>
      <c r="O14" s="137" t="n">
        <v>0.75</v>
      </c>
      <c r="P14" s="137" t="n">
        <v>1.5</v>
      </c>
      <c r="Q14" s="137" t="n">
        <v>0.25</v>
      </c>
    </row>
    <row r="15" customFormat="false" ht="12.8" hidden="false" customHeight="false" outlineLevel="0" collapsed="false">
      <c r="A15" s="116" t="s">
        <v>208</v>
      </c>
      <c r="B15" s="117" t="s">
        <v>209</v>
      </c>
      <c r="C15" s="201" t="s">
        <v>210</v>
      </c>
      <c r="D15" s="12" t="s">
        <v>211</v>
      </c>
      <c r="E15" s="203" t="n">
        <v>0</v>
      </c>
      <c r="F15" s="203" t="n">
        <v>180</v>
      </c>
      <c r="G15" s="204" t="n">
        <v>37</v>
      </c>
      <c r="H15" s="205" t="n">
        <f aca="false">+E15+F15-G15</f>
        <v>143</v>
      </c>
      <c r="I15" s="206" t="n">
        <v>290</v>
      </c>
      <c r="J15" s="204" t="n">
        <v>70</v>
      </c>
      <c r="K15" s="207" t="n">
        <f aca="false">+E15+F15+I15-G15-J15</f>
        <v>363</v>
      </c>
      <c r="L15" s="207"/>
      <c r="M15" s="207"/>
      <c r="N15" s="200" t="n">
        <f aca="false">+K15/H15-1</f>
        <v>1.53846153846154</v>
      </c>
      <c r="O15" s="137" t="n">
        <v>217.5</v>
      </c>
      <c r="P15" s="137" t="n">
        <v>52.5</v>
      </c>
      <c r="Q15" s="137" t="n">
        <v>308</v>
      </c>
    </row>
    <row r="16" customFormat="false" ht="12.8" hidden="false" customHeight="false" outlineLevel="0" collapsed="false">
      <c r="A16" s="116" t="s">
        <v>228</v>
      </c>
      <c r="B16" s="117" t="s">
        <v>229</v>
      </c>
      <c r="C16" s="201" t="s">
        <v>230</v>
      </c>
      <c r="D16" s="12" t="s">
        <v>231</v>
      </c>
      <c r="E16" s="203" t="n">
        <v>19</v>
      </c>
      <c r="F16" s="203" t="n">
        <v>48</v>
      </c>
      <c r="G16" s="204" t="n">
        <v>34</v>
      </c>
      <c r="H16" s="205" t="n">
        <f aca="false">+E16+F16-G16</f>
        <v>33</v>
      </c>
      <c r="I16" s="206" t="n">
        <v>50</v>
      </c>
      <c r="J16" s="204" t="n">
        <v>57</v>
      </c>
      <c r="K16" s="207" t="n">
        <f aca="false">+E16+F16+I16-G16-J16</f>
        <v>26</v>
      </c>
      <c r="L16" s="207"/>
      <c r="M16" s="207"/>
      <c r="N16" s="200" t="n">
        <f aca="false">+K16/H16-1</f>
        <v>-0.212121212121212</v>
      </c>
      <c r="O16" s="137" t="n">
        <v>37.5</v>
      </c>
      <c r="P16" s="137" t="n">
        <v>42.75</v>
      </c>
      <c r="Q16" s="137" t="n">
        <v>27.75</v>
      </c>
    </row>
    <row r="17" customFormat="false" ht="12.8" hidden="false" customHeight="false" outlineLevel="0" collapsed="false">
      <c r="A17" s="113" t="s">
        <v>481</v>
      </c>
      <c r="B17" s="114" t="s">
        <v>482</v>
      </c>
      <c r="C17" s="201" t="s">
        <v>483</v>
      </c>
      <c r="D17" s="12" t="s">
        <v>484</v>
      </c>
      <c r="E17" s="203" t="n">
        <v>5</v>
      </c>
      <c r="F17" s="203" t="n">
        <v>3</v>
      </c>
      <c r="G17" s="204" t="n">
        <v>4</v>
      </c>
      <c r="H17" s="205" t="n">
        <f aca="false">+E17+F17-G17</f>
        <v>4</v>
      </c>
      <c r="I17" s="206" t="n">
        <v>7</v>
      </c>
      <c r="J17" s="204" t="n">
        <v>6</v>
      </c>
      <c r="K17" s="207" t="n">
        <f aca="false">+E17+F17+I17-G17-J17</f>
        <v>5</v>
      </c>
      <c r="L17" s="207"/>
      <c r="M17" s="207"/>
      <c r="N17" s="200" t="n">
        <f aca="false">+K17/H17-1</f>
        <v>0.25</v>
      </c>
      <c r="O17" s="137" t="n">
        <v>5.25</v>
      </c>
      <c r="P17" s="137" t="n">
        <v>4.5</v>
      </c>
      <c r="Q17" s="137" t="n">
        <v>4.75</v>
      </c>
    </row>
    <row r="18" customFormat="false" ht="12.8" hidden="false" customHeight="false" outlineLevel="0" collapsed="false">
      <c r="A18" s="116" t="s">
        <v>277</v>
      </c>
      <c r="B18" s="117" t="s">
        <v>278</v>
      </c>
      <c r="C18" s="193" t="s">
        <v>279</v>
      </c>
      <c r="D18" s="8" t="s">
        <v>280</v>
      </c>
      <c r="E18" s="195" t="n">
        <v>0</v>
      </c>
      <c r="F18" s="195" t="n">
        <v>14</v>
      </c>
      <c r="G18" s="196" t="n">
        <v>12</v>
      </c>
      <c r="H18" s="197" t="n">
        <f aca="false">+E18+F18-G18</f>
        <v>2</v>
      </c>
      <c r="I18" s="198" t="n">
        <v>42</v>
      </c>
      <c r="J18" s="196" t="n">
        <v>27</v>
      </c>
      <c r="K18" s="199" t="n">
        <f aca="false">+E18+F18+I18-G18-J18</f>
        <v>17</v>
      </c>
      <c r="L18" s="199"/>
      <c r="M18" s="199"/>
      <c r="N18" s="200" t="n">
        <f aca="false">+K18/H18-1</f>
        <v>7.5</v>
      </c>
      <c r="O18" s="137" t="n">
        <v>31.5</v>
      </c>
      <c r="P18" s="137" t="n">
        <v>20.25</v>
      </c>
      <c r="Q18" s="137" t="n">
        <v>13.25</v>
      </c>
    </row>
    <row r="19" customFormat="false" ht="12.8" hidden="false" customHeight="false" outlineLevel="0" collapsed="false">
      <c r="A19" s="116" t="s">
        <v>477</v>
      </c>
      <c r="B19" s="117" t="s">
        <v>478</v>
      </c>
      <c r="C19" s="201" t="s">
        <v>479</v>
      </c>
      <c r="D19" s="12" t="s">
        <v>480</v>
      </c>
      <c r="E19" s="203" t="n">
        <v>31</v>
      </c>
      <c r="F19" s="203" t="n">
        <v>3</v>
      </c>
      <c r="G19" s="204" t="n">
        <v>2</v>
      </c>
      <c r="H19" s="205" t="n">
        <f aca="false">+E19+F19-G19</f>
        <v>32</v>
      </c>
      <c r="I19" s="206" t="n">
        <v>3</v>
      </c>
      <c r="J19" s="204" t="n">
        <v>3</v>
      </c>
      <c r="K19" s="207" t="n">
        <f aca="false">+E19+F19+I19-G19-J19</f>
        <v>32</v>
      </c>
      <c r="L19" s="207"/>
      <c r="M19" s="207"/>
      <c r="N19" s="200" t="n">
        <f aca="false">+K19/H19-1</f>
        <v>0</v>
      </c>
      <c r="O19" s="137" t="n">
        <v>2.25</v>
      </c>
      <c r="P19" s="137" t="n">
        <v>2.25</v>
      </c>
      <c r="Q19" s="137" t="n">
        <v>32</v>
      </c>
    </row>
    <row r="20" customFormat="false" ht="12.8" hidden="false" customHeight="false" outlineLevel="0" collapsed="false">
      <c r="A20" s="116" t="s">
        <v>317</v>
      </c>
      <c r="B20" s="117" t="s">
        <v>318</v>
      </c>
      <c r="C20" s="193" t="s">
        <v>319</v>
      </c>
      <c r="D20" s="8" t="s">
        <v>320</v>
      </c>
      <c r="E20" s="195" t="n">
        <v>1</v>
      </c>
      <c r="F20" s="195" t="n">
        <v>23</v>
      </c>
      <c r="G20" s="196" t="n">
        <v>24</v>
      </c>
      <c r="H20" s="197" t="n">
        <f aca="false">+E20+F20-G20</f>
        <v>0</v>
      </c>
      <c r="I20" s="198" t="n">
        <v>106</v>
      </c>
      <c r="J20" s="196" t="n">
        <v>73</v>
      </c>
      <c r="K20" s="199" t="n">
        <f aca="false">+E20+F20+I20-G20-J20</f>
        <v>33</v>
      </c>
      <c r="L20" s="199"/>
      <c r="M20" s="199"/>
      <c r="N20" s="200" t="e">
        <f aca="false">+K20/H20-1</f>
        <v>#DIV/0!</v>
      </c>
      <c r="O20" s="137" t="n">
        <v>79.5</v>
      </c>
      <c r="P20" s="137" t="n">
        <v>54.75</v>
      </c>
      <c r="Q20" s="137" t="n">
        <v>24.75</v>
      </c>
    </row>
    <row r="21" customFormat="false" ht="12.8" hidden="false" customHeight="false" outlineLevel="0" collapsed="false">
      <c r="A21" s="123" t="s">
        <v>485</v>
      </c>
      <c r="B21" s="117" t="s">
        <v>486</v>
      </c>
      <c r="C21" s="193" t="s">
        <v>487</v>
      </c>
      <c r="D21" s="213" t="s">
        <v>488</v>
      </c>
      <c r="E21" s="195" t="n">
        <v>1</v>
      </c>
      <c r="F21" s="195"/>
      <c r="G21" s="196" t="n">
        <v>1</v>
      </c>
      <c r="H21" s="197" t="n">
        <f aca="false">+E21+F21-G21</f>
        <v>0</v>
      </c>
      <c r="I21" s="198" t="n">
        <v>3</v>
      </c>
      <c r="J21" s="196" t="n">
        <v>2</v>
      </c>
      <c r="K21" s="199" t="n">
        <f aca="false">+E21+F21+I21-G21-J21</f>
        <v>1</v>
      </c>
      <c r="L21" s="199"/>
      <c r="M21" s="199"/>
      <c r="N21" s="200" t="e">
        <f aca="false">+K21/H21-1</f>
        <v>#DIV/0!</v>
      </c>
      <c r="O21" s="137" t="n">
        <v>2.25</v>
      </c>
      <c r="P21" s="137" t="n">
        <v>1.5</v>
      </c>
      <c r="Q21" s="137" t="n">
        <v>0.75</v>
      </c>
    </row>
    <row r="22" customFormat="false" ht="12.8" hidden="false" customHeight="false" outlineLevel="0" collapsed="false">
      <c r="A22" s="116" t="s">
        <v>64</v>
      </c>
      <c r="B22" s="117" t="s">
        <v>65</v>
      </c>
      <c r="C22" s="193" t="s">
        <v>66</v>
      </c>
      <c r="D22" s="194" t="s">
        <v>67</v>
      </c>
      <c r="E22" s="195" t="n">
        <v>808</v>
      </c>
      <c r="F22" s="195" t="n">
        <v>1721</v>
      </c>
      <c r="G22" s="196" t="n">
        <v>1301</v>
      </c>
      <c r="H22" s="197" t="n">
        <f aca="false">+E22+F22-G22</f>
        <v>1228</v>
      </c>
      <c r="I22" s="195" t="n">
        <v>3268</v>
      </c>
      <c r="J22" s="196" t="n">
        <v>2673</v>
      </c>
      <c r="K22" s="199" t="n">
        <f aca="false">+E22+F22+I22-G22-J22</f>
        <v>1823</v>
      </c>
      <c r="L22" s="199"/>
      <c r="M22" s="199"/>
      <c r="N22" s="200" t="n">
        <f aca="false">+K22/H22-1</f>
        <v>0.484527687296417</v>
      </c>
      <c r="O22" s="137" t="n">
        <v>2451</v>
      </c>
      <c r="P22" s="137" t="n">
        <v>2004.75</v>
      </c>
      <c r="Q22" s="137" t="n">
        <v>1674.25</v>
      </c>
    </row>
    <row r="23" customFormat="false" ht="12.8" hidden="false" customHeight="false" outlineLevel="0" collapsed="false">
      <c r="A23" s="113" t="s">
        <v>236</v>
      </c>
      <c r="B23" s="114" t="s">
        <v>237</v>
      </c>
      <c r="C23" s="201" t="s">
        <v>238</v>
      </c>
      <c r="D23" s="202" t="s">
        <v>239</v>
      </c>
      <c r="E23" s="203" t="n">
        <v>63</v>
      </c>
      <c r="F23" s="203" t="n">
        <v>186</v>
      </c>
      <c r="G23" s="204" t="n">
        <v>173</v>
      </c>
      <c r="H23" s="205" t="n">
        <f aca="false">+E23+F23-G23</f>
        <v>76</v>
      </c>
      <c r="I23" s="206" t="n">
        <v>230</v>
      </c>
      <c r="J23" s="204" t="n">
        <v>219</v>
      </c>
      <c r="K23" s="207" t="n">
        <f aca="false">+E23+F23+I23-G23-J23</f>
        <v>87</v>
      </c>
      <c r="L23" s="207"/>
      <c r="M23" s="207"/>
      <c r="N23" s="200" t="n">
        <f aca="false">+K23/H23-1</f>
        <v>0.144736842105263</v>
      </c>
      <c r="O23" s="137" t="n">
        <v>172.5</v>
      </c>
      <c r="P23" s="137" t="n">
        <v>164.25</v>
      </c>
      <c r="Q23" s="137" t="n">
        <v>84.25</v>
      </c>
    </row>
    <row r="24" customFormat="false" ht="12.8" hidden="false" customHeight="false" outlineLevel="0" collapsed="false">
      <c r="A24" s="116" t="s">
        <v>112</v>
      </c>
      <c r="B24" s="117" t="s">
        <v>113</v>
      </c>
      <c r="C24" s="193" t="s">
        <v>114</v>
      </c>
      <c r="D24" s="8" t="s">
        <v>115</v>
      </c>
      <c r="E24" s="195" t="n">
        <v>210</v>
      </c>
      <c r="F24" s="195" t="n">
        <v>491</v>
      </c>
      <c r="G24" s="196" t="n">
        <v>366</v>
      </c>
      <c r="H24" s="197" t="n">
        <f aca="false">+E24+F24-G24</f>
        <v>335</v>
      </c>
      <c r="I24" s="198" t="n">
        <v>539</v>
      </c>
      <c r="J24" s="196" t="n">
        <v>600</v>
      </c>
      <c r="K24" s="199" t="n">
        <f aca="false">+E24+F24+I24-G24-J24</f>
        <v>274</v>
      </c>
      <c r="L24" s="199"/>
      <c r="M24" s="199"/>
      <c r="N24" s="200" t="n">
        <f aca="false">+K24/H24-1</f>
        <v>-0.182089552238806</v>
      </c>
      <c r="O24" s="137" t="n">
        <v>404.25</v>
      </c>
      <c r="P24" s="137" t="n">
        <v>450</v>
      </c>
      <c r="Q24" s="137" t="n">
        <v>289.25</v>
      </c>
    </row>
    <row r="25" customFormat="false" ht="12.8" hidden="false" customHeight="false" outlineLevel="0" collapsed="false">
      <c r="A25" s="113" t="s">
        <v>72</v>
      </c>
      <c r="B25" s="114" t="s">
        <v>73</v>
      </c>
      <c r="C25" s="193" t="s">
        <v>74</v>
      </c>
      <c r="D25" s="194" t="s">
        <v>75</v>
      </c>
      <c r="E25" s="195" t="n">
        <v>1016</v>
      </c>
      <c r="F25" s="195" t="n">
        <v>2569</v>
      </c>
      <c r="G25" s="196" t="n">
        <v>1791</v>
      </c>
      <c r="H25" s="197" t="n">
        <f aca="false">+E25+F25-G25</f>
        <v>1794</v>
      </c>
      <c r="I25" s="198" t="n">
        <v>4078</v>
      </c>
      <c r="J25" s="196" t="n">
        <v>4119</v>
      </c>
      <c r="K25" s="199" t="n">
        <f aca="false">+E25+F25+I25-G25-J25</f>
        <v>1753</v>
      </c>
      <c r="L25" s="199"/>
      <c r="M25" s="199"/>
      <c r="N25" s="200" t="n">
        <f aca="false">+K25/H25-1</f>
        <v>-0.0228539576365663</v>
      </c>
      <c r="O25" s="137" t="n">
        <v>3058.5</v>
      </c>
      <c r="P25" s="137" t="n">
        <v>3089.25</v>
      </c>
      <c r="Q25" s="137" t="n">
        <v>1763.25</v>
      </c>
    </row>
    <row r="26" customFormat="false" ht="12.8" hidden="false" customHeight="false" outlineLevel="0" collapsed="false">
      <c r="A26" s="116" t="s">
        <v>413</v>
      </c>
      <c r="B26" s="117" t="s">
        <v>414</v>
      </c>
      <c r="C26" s="201" t="s">
        <v>415</v>
      </c>
      <c r="D26" s="12" t="s">
        <v>416</v>
      </c>
      <c r="E26" s="203" t="n">
        <v>1</v>
      </c>
      <c r="F26" s="203" t="n">
        <v>7</v>
      </c>
      <c r="G26" s="204" t="n">
        <v>3</v>
      </c>
      <c r="H26" s="205" t="n">
        <f aca="false">+E26+F26-G26</f>
        <v>5</v>
      </c>
      <c r="I26" s="206" t="n">
        <v>7</v>
      </c>
      <c r="J26" s="204" t="n">
        <v>8</v>
      </c>
      <c r="K26" s="207" t="n">
        <f aca="false">+E26+F26+I26-G26-J26</f>
        <v>4</v>
      </c>
      <c r="L26" s="207"/>
      <c r="M26" s="207"/>
      <c r="N26" s="200" t="n">
        <f aca="false">+K26/H26-1</f>
        <v>-0.2</v>
      </c>
      <c r="O26" s="137" t="n">
        <v>5.25</v>
      </c>
      <c r="P26" s="137" t="n">
        <v>6</v>
      </c>
      <c r="Q26" s="137" t="n">
        <v>4.25</v>
      </c>
    </row>
    <row r="27" customFormat="false" ht="12.8" hidden="false" customHeight="false" outlineLevel="0" collapsed="false">
      <c r="A27" s="113" t="s">
        <v>144</v>
      </c>
      <c r="B27" s="114" t="s">
        <v>145</v>
      </c>
      <c r="C27" s="201" t="s">
        <v>146</v>
      </c>
      <c r="D27" s="214" t="s">
        <v>147</v>
      </c>
      <c r="E27" s="203" t="n">
        <v>123</v>
      </c>
      <c r="F27" s="203" t="n">
        <v>451</v>
      </c>
      <c r="G27" s="204" t="n">
        <v>263</v>
      </c>
      <c r="H27" s="205" t="n">
        <f aca="false">+E27+F27-G27</f>
        <v>311</v>
      </c>
      <c r="I27" s="206" t="n">
        <v>611</v>
      </c>
      <c r="J27" s="204" t="n">
        <v>611</v>
      </c>
      <c r="K27" s="207" t="n">
        <f aca="false">+E27+F27+I27-G27-J27</f>
        <v>311</v>
      </c>
      <c r="L27" s="207"/>
      <c r="M27" s="207"/>
      <c r="N27" s="200" t="n">
        <f aca="false">+K27/H27-1</f>
        <v>0</v>
      </c>
      <c r="O27" s="137" t="n">
        <v>458.25</v>
      </c>
      <c r="P27" s="137" t="n">
        <v>458.25</v>
      </c>
      <c r="Q27" s="137" t="n">
        <v>311</v>
      </c>
    </row>
    <row r="28" customFormat="false" ht="12.8" hidden="false" customHeight="false" outlineLevel="0" collapsed="false">
      <c r="A28" s="116" t="s">
        <v>341</v>
      </c>
      <c r="B28" s="117" t="s">
        <v>342</v>
      </c>
      <c r="C28" s="201" t="s">
        <v>343</v>
      </c>
      <c r="D28" s="12" t="s">
        <v>344</v>
      </c>
      <c r="E28" s="203" t="n">
        <v>152</v>
      </c>
      <c r="F28" s="203" t="n">
        <v>342</v>
      </c>
      <c r="G28" s="204" t="n">
        <v>453</v>
      </c>
      <c r="H28" s="205" t="n">
        <f aca="false">+E28+F28-G28</f>
        <v>41</v>
      </c>
      <c r="I28" s="206" t="n">
        <v>47</v>
      </c>
      <c r="J28" s="204" t="n">
        <v>76</v>
      </c>
      <c r="K28" s="207" t="n">
        <f aca="false">+E28+F28+I28-G28-J28</f>
        <v>12</v>
      </c>
      <c r="L28" s="207"/>
      <c r="M28" s="207"/>
      <c r="N28" s="200" t="n">
        <f aca="false">+K28/H28-1</f>
        <v>-0.707317073170732</v>
      </c>
      <c r="O28" s="137" t="n">
        <v>35.25</v>
      </c>
      <c r="P28" s="137" t="n">
        <v>57</v>
      </c>
      <c r="Q28" s="137" t="n">
        <v>19.25</v>
      </c>
    </row>
    <row r="29" customFormat="false" ht="12.8" hidden="false" customHeight="false" outlineLevel="0" collapsed="false">
      <c r="A29" s="113" t="s">
        <v>120</v>
      </c>
      <c r="B29" s="114" t="s">
        <v>121</v>
      </c>
      <c r="C29" s="201" t="s">
        <v>122</v>
      </c>
      <c r="D29" s="12" t="s">
        <v>123</v>
      </c>
      <c r="E29" s="203" t="n">
        <v>43</v>
      </c>
      <c r="F29" s="203" t="n">
        <v>115</v>
      </c>
      <c r="G29" s="204" t="n">
        <v>58</v>
      </c>
      <c r="H29" s="205" t="n">
        <f aca="false">+E29+F29-G29</f>
        <v>100</v>
      </c>
      <c r="I29" s="206" t="n">
        <v>434</v>
      </c>
      <c r="J29" s="204" t="n">
        <v>344</v>
      </c>
      <c r="K29" s="207" t="n">
        <f aca="false">+E29+F29+I29-G29-J29</f>
        <v>190</v>
      </c>
      <c r="L29" s="207"/>
      <c r="M29" s="207"/>
      <c r="N29" s="200" t="n">
        <f aca="false">+K29/H29-1</f>
        <v>0.9</v>
      </c>
      <c r="O29" s="137" t="n">
        <v>325.5</v>
      </c>
      <c r="P29" s="137" t="n">
        <v>258</v>
      </c>
      <c r="Q29" s="137" t="n">
        <v>167.5</v>
      </c>
    </row>
    <row r="30" customFormat="false" ht="12.8" hidden="false" customHeight="false" outlineLevel="0" collapsed="false">
      <c r="A30" s="113" t="s">
        <v>537</v>
      </c>
      <c r="B30" s="114" t="s">
        <v>538</v>
      </c>
      <c r="C30" s="193" t="s">
        <v>539</v>
      </c>
      <c r="D30" s="194" t="s">
        <v>540</v>
      </c>
      <c r="E30" s="195"/>
      <c r="F30" s="195"/>
      <c r="G30" s="209"/>
      <c r="H30" s="197" t="n">
        <f aca="false">+E30+F30-G30</f>
        <v>0</v>
      </c>
      <c r="I30" s="198" t="n">
        <v>2</v>
      </c>
      <c r="J30" s="196" t="n">
        <v>1</v>
      </c>
      <c r="K30" s="199" t="n">
        <f aca="false">+E30+F30+I30-G30-J30</f>
        <v>1</v>
      </c>
      <c r="L30" s="199"/>
      <c r="M30" s="199"/>
      <c r="N30" s="200" t="e">
        <f aca="false">+K30/H30-1</f>
        <v>#DIV/0!</v>
      </c>
      <c r="O30" s="137" t="n">
        <v>1.5</v>
      </c>
      <c r="P30" s="137" t="n">
        <v>0.75</v>
      </c>
      <c r="Q30" s="137" t="n">
        <v>0.75</v>
      </c>
    </row>
    <row r="31" customFormat="false" ht="12.8" hidden="false" customHeight="false" outlineLevel="0" collapsed="false">
      <c r="A31" s="113" t="s">
        <v>240</v>
      </c>
      <c r="B31" s="114" t="s">
        <v>241</v>
      </c>
      <c r="C31" s="193" t="s">
        <v>242</v>
      </c>
      <c r="D31" s="8" t="s">
        <v>243</v>
      </c>
      <c r="E31" s="195" t="n">
        <v>24</v>
      </c>
      <c r="F31" s="195" t="n">
        <v>110</v>
      </c>
      <c r="G31" s="196" t="n">
        <v>26</v>
      </c>
      <c r="H31" s="197" t="n">
        <f aca="false">+E31+F31-G31</f>
        <v>108</v>
      </c>
      <c r="I31" s="198" t="n">
        <v>173</v>
      </c>
      <c r="J31" s="196" t="n">
        <v>87</v>
      </c>
      <c r="K31" s="199" t="n">
        <f aca="false">+E31+F31+I31-G31-J31</f>
        <v>194</v>
      </c>
      <c r="L31" s="199"/>
      <c r="M31" s="199"/>
      <c r="N31" s="200" t="n">
        <f aca="false">+K31/H31-1</f>
        <v>0.796296296296296</v>
      </c>
      <c r="O31" s="137" t="n">
        <v>129.75</v>
      </c>
      <c r="P31" s="137" t="n">
        <v>65.25</v>
      </c>
      <c r="Q31" s="137" t="n">
        <v>172.5</v>
      </c>
    </row>
    <row r="32" customFormat="false" ht="12.8" hidden="false" customHeight="false" outlineLevel="0" collapsed="false">
      <c r="A32" s="113" t="s">
        <v>513</v>
      </c>
      <c r="B32" s="114" t="s">
        <v>514</v>
      </c>
      <c r="C32" s="193" t="s">
        <v>515</v>
      </c>
      <c r="D32" s="194" t="s">
        <v>516</v>
      </c>
      <c r="E32" s="195" t="n">
        <v>0</v>
      </c>
      <c r="F32" s="195" t="n">
        <v>2</v>
      </c>
      <c r="G32" s="196" t="n">
        <v>2</v>
      </c>
      <c r="H32" s="197" t="n">
        <f aca="false">+E32+F32-G32</f>
        <v>0</v>
      </c>
      <c r="I32" s="198" t="n">
        <v>4</v>
      </c>
      <c r="J32" s="196" t="n">
        <v>1</v>
      </c>
      <c r="K32" s="199" t="n">
        <f aca="false">+E32+F32+I32-G32-J32</f>
        <v>3</v>
      </c>
      <c r="L32" s="199"/>
      <c r="M32" s="199"/>
      <c r="N32" s="200" t="e">
        <f aca="false">+K32/H32-1</f>
        <v>#DIV/0!</v>
      </c>
      <c r="O32" s="137" t="n">
        <v>3</v>
      </c>
      <c r="P32" s="137" t="n">
        <v>0.75</v>
      </c>
      <c r="Q32" s="137" t="n">
        <v>2.25</v>
      </c>
    </row>
    <row r="33" customFormat="false" ht="12.8" hidden="false" customHeight="false" outlineLevel="0" collapsed="false">
      <c r="A33" s="116" t="s">
        <v>200</v>
      </c>
      <c r="B33" s="117" t="s">
        <v>201</v>
      </c>
      <c r="C33" s="193" t="s">
        <v>202</v>
      </c>
      <c r="D33" s="8" t="s">
        <v>203</v>
      </c>
      <c r="E33" s="195" t="n">
        <v>18</v>
      </c>
      <c r="F33" s="195" t="n">
        <v>24</v>
      </c>
      <c r="G33" s="196" t="n">
        <v>30</v>
      </c>
      <c r="H33" s="197" t="n">
        <f aca="false">+E33+F33-G33</f>
        <v>12</v>
      </c>
      <c r="I33" s="198" t="n">
        <v>67</v>
      </c>
      <c r="J33" s="196" t="n">
        <v>41</v>
      </c>
      <c r="K33" s="199" t="n">
        <f aca="false">+E33+F33+I33-G33-J33</f>
        <v>38</v>
      </c>
      <c r="L33" s="199"/>
      <c r="M33" s="199"/>
      <c r="N33" s="200" t="n">
        <f aca="false">+K33/H33-1</f>
        <v>2.16666666666667</v>
      </c>
      <c r="O33" s="137" t="n">
        <v>50.25</v>
      </c>
      <c r="P33" s="137" t="n">
        <v>30.75</v>
      </c>
      <c r="Q33" s="137" t="n">
        <v>31.5</v>
      </c>
    </row>
    <row r="34" customFormat="false" ht="12.8" hidden="false" customHeight="false" outlineLevel="0" collapsed="false">
      <c r="A34" s="113" t="s">
        <v>489</v>
      </c>
      <c r="B34" s="114" t="s">
        <v>490</v>
      </c>
      <c r="C34" s="201" t="s">
        <v>491</v>
      </c>
      <c r="D34" s="12" t="s">
        <v>492</v>
      </c>
      <c r="E34" s="203" t="n">
        <v>0</v>
      </c>
      <c r="F34" s="203"/>
      <c r="G34" s="211"/>
      <c r="H34" s="205" t="n">
        <f aca="false">+E34+F34-G34</f>
        <v>0</v>
      </c>
      <c r="I34" s="206" t="n">
        <v>2</v>
      </c>
      <c r="J34" s="204" t="n">
        <v>1</v>
      </c>
      <c r="K34" s="207" t="n">
        <f aca="false">+E34+F34+I34-G34-J34</f>
        <v>1</v>
      </c>
      <c r="L34" s="207"/>
      <c r="M34" s="207"/>
      <c r="N34" s="200" t="e">
        <f aca="false">+K34/H34-1</f>
        <v>#DIV/0!</v>
      </c>
      <c r="O34" s="137" t="n">
        <v>1.5</v>
      </c>
      <c r="P34" s="137" t="n">
        <v>0.75</v>
      </c>
      <c r="Q34" s="137" t="n">
        <v>0.75</v>
      </c>
    </row>
    <row r="35" customFormat="false" ht="12.8" hidden="false" customHeight="false" outlineLevel="0" collapsed="false">
      <c r="A35" s="116" t="s">
        <v>261</v>
      </c>
      <c r="B35" s="117" t="s">
        <v>262</v>
      </c>
      <c r="C35" s="215" t="s">
        <v>263</v>
      </c>
      <c r="D35" s="87" t="s">
        <v>264</v>
      </c>
      <c r="E35" s="216" t="n">
        <v>43</v>
      </c>
      <c r="F35" s="216" t="n">
        <v>75</v>
      </c>
      <c r="G35" s="217" t="n">
        <v>71</v>
      </c>
      <c r="H35" s="218" t="n">
        <f aca="false">+E35+F35-G35</f>
        <v>47</v>
      </c>
      <c r="I35" s="219" t="n">
        <v>43</v>
      </c>
      <c r="J35" s="217" t="n">
        <v>89</v>
      </c>
      <c r="K35" s="220" t="n">
        <f aca="false">+E35+F35+I35-G35-J35</f>
        <v>1</v>
      </c>
      <c r="L35" s="220"/>
      <c r="M35" s="220"/>
      <c r="N35" s="200" t="n">
        <f aca="false">+K35/H35-1</f>
        <v>-0.978723404255319</v>
      </c>
      <c r="O35" s="137" t="n">
        <v>32.25</v>
      </c>
      <c r="P35" s="137" t="n">
        <v>66.75</v>
      </c>
      <c r="Q35" s="137" t="n">
        <v>12.5</v>
      </c>
    </row>
    <row r="36" customFormat="false" ht="12.8" hidden="false" customHeight="false" outlineLevel="0" collapsed="false">
      <c r="A36" s="113" t="s">
        <v>168</v>
      </c>
      <c r="B36" s="114" t="s">
        <v>169</v>
      </c>
      <c r="C36" s="193" t="s">
        <v>170</v>
      </c>
      <c r="D36" s="8" t="s">
        <v>171</v>
      </c>
      <c r="E36" s="195" t="n">
        <v>211</v>
      </c>
      <c r="F36" s="195" t="n">
        <v>751</v>
      </c>
      <c r="G36" s="196" t="n">
        <v>657</v>
      </c>
      <c r="H36" s="197" t="n">
        <f aca="false">+E36+F36-G36</f>
        <v>305</v>
      </c>
      <c r="I36" s="198" t="n">
        <v>870</v>
      </c>
      <c r="J36" s="196" t="n">
        <v>1018</v>
      </c>
      <c r="K36" s="199" t="n">
        <f aca="false">+E36+F36+I36-G36-J36</f>
        <v>157</v>
      </c>
      <c r="L36" s="199"/>
      <c r="M36" s="199"/>
      <c r="N36" s="200" t="n">
        <f aca="false">+K36/H36-1</f>
        <v>-0.485245901639344</v>
      </c>
      <c r="O36" s="137" t="n">
        <v>652.5</v>
      </c>
      <c r="P36" s="137" t="n">
        <v>763.5</v>
      </c>
      <c r="Q36" s="137" t="n">
        <v>194</v>
      </c>
    </row>
    <row r="37" customFormat="false" ht="12.8" hidden="false" customHeight="false" outlineLevel="0" collapsed="false">
      <c r="A37" s="113" t="s">
        <v>405</v>
      </c>
      <c r="B37" s="114" t="s">
        <v>406</v>
      </c>
      <c r="C37" s="193" t="s">
        <v>407</v>
      </c>
      <c r="D37" s="8" t="s">
        <v>408</v>
      </c>
      <c r="E37" s="195"/>
      <c r="F37" s="195"/>
      <c r="G37" s="209"/>
      <c r="H37" s="197" t="n">
        <f aca="false">+E37+F37-G37</f>
        <v>0</v>
      </c>
      <c r="I37" s="198" t="n">
        <v>4</v>
      </c>
      <c r="J37" s="196" t="n">
        <v>3</v>
      </c>
      <c r="K37" s="199" t="n">
        <f aca="false">+E37+F37+I37-G37-J37</f>
        <v>1</v>
      </c>
      <c r="L37" s="199"/>
      <c r="M37" s="199"/>
      <c r="N37" s="200" t="e">
        <f aca="false">+K37/H37-1</f>
        <v>#DIV/0!</v>
      </c>
      <c r="O37" s="137" t="n">
        <v>3</v>
      </c>
      <c r="P37" s="137" t="n">
        <v>2.25</v>
      </c>
      <c r="Q37" s="137" t="n">
        <v>0.75</v>
      </c>
    </row>
    <row r="38" customFormat="false" ht="12.8" hidden="false" customHeight="false" outlineLevel="0" collapsed="false">
      <c r="A38" s="116" t="s">
        <v>152</v>
      </c>
      <c r="B38" s="117" t="s">
        <v>153</v>
      </c>
      <c r="C38" s="193" t="s">
        <v>154</v>
      </c>
      <c r="D38" s="8" t="s">
        <v>155</v>
      </c>
      <c r="E38" s="195" t="n">
        <v>134</v>
      </c>
      <c r="F38" s="195" t="n">
        <v>150</v>
      </c>
      <c r="G38" s="196" t="n">
        <v>142</v>
      </c>
      <c r="H38" s="197" t="n">
        <f aca="false">+E38+F38-G38</f>
        <v>142</v>
      </c>
      <c r="I38" s="198" t="n">
        <v>411</v>
      </c>
      <c r="J38" s="196" t="n">
        <v>244</v>
      </c>
      <c r="K38" s="199" t="n">
        <f aca="false">+E38+F38+I38-G38-J38</f>
        <v>309</v>
      </c>
      <c r="L38" s="199"/>
      <c r="M38" s="199"/>
      <c r="N38" s="200" t="n">
        <f aca="false">+K38/H38-1</f>
        <v>1.17605633802817</v>
      </c>
      <c r="O38" s="137" t="n">
        <v>308.25</v>
      </c>
      <c r="P38" s="137" t="n">
        <v>183</v>
      </c>
      <c r="Q38" s="137" t="n">
        <v>267.25</v>
      </c>
    </row>
    <row r="39" customFormat="false" ht="12.8" hidden="false" customHeight="false" outlineLevel="0" collapsed="false">
      <c r="A39" s="113" t="s">
        <v>250</v>
      </c>
      <c r="B39" s="114" t="s">
        <v>251</v>
      </c>
      <c r="C39" s="201" t="s">
        <v>252</v>
      </c>
      <c r="D39" s="202" t="s">
        <v>253</v>
      </c>
      <c r="E39" s="203" t="n">
        <v>46</v>
      </c>
      <c r="F39" s="203" t="n">
        <v>111</v>
      </c>
      <c r="G39" s="204" t="n">
        <v>157</v>
      </c>
      <c r="H39" s="205" t="n">
        <f aca="false">+E39+F39-G39</f>
        <v>0</v>
      </c>
      <c r="I39" s="203" t="n">
        <v>327</v>
      </c>
      <c r="J39" s="204" t="n">
        <v>278</v>
      </c>
      <c r="K39" s="207" t="n">
        <f aca="false">+E39+F39+I39-G39-J39</f>
        <v>49</v>
      </c>
      <c r="L39" s="207"/>
      <c r="M39" s="207"/>
      <c r="N39" s="200" t="e">
        <f aca="false">+K39/H39-1</f>
        <v>#DIV/0!</v>
      </c>
      <c r="O39" s="137" t="n">
        <v>245.25</v>
      </c>
      <c r="P39" s="137" t="n">
        <v>208.5</v>
      </c>
      <c r="Q39" s="137" t="n">
        <v>36.75</v>
      </c>
    </row>
    <row r="40" customFormat="false" ht="12.8" hidden="false" customHeight="false" outlineLevel="0" collapsed="false">
      <c r="A40" s="116" t="s">
        <v>184</v>
      </c>
      <c r="B40" s="117" t="s">
        <v>185</v>
      </c>
      <c r="C40" s="201" t="s">
        <v>186</v>
      </c>
      <c r="D40" s="12" t="s">
        <v>187</v>
      </c>
      <c r="E40" s="203" t="n">
        <v>256</v>
      </c>
      <c r="F40" s="203" t="n">
        <v>206</v>
      </c>
      <c r="G40" s="204" t="n">
        <v>169</v>
      </c>
      <c r="H40" s="205" t="n">
        <f aca="false">+E40+F40-G40</f>
        <v>293</v>
      </c>
      <c r="I40" s="206" t="n">
        <v>505</v>
      </c>
      <c r="J40" s="204" t="n">
        <v>517</v>
      </c>
      <c r="K40" s="207" t="n">
        <f aca="false">+E40+F40+I40-G40-J40</f>
        <v>281</v>
      </c>
      <c r="L40" s="207"/>
      <c r="M40" s="207"/>
      <c r="N40" s="200" t="n">
        <f aca="false">+K40/H40-1</f>
        <v>-0.0409556313993175</v>
      </c>
      <c r="O40" s="137" t="n">
        <v>378.75</v>
      </c>
      <c r="P40" s="137" t="n">
        <v>387.75</v>
      </c>
      <c r="Q40" s="137" t="n">
        <v>284</v>
      </c>
    </row>
    <row r="41" customFormat="false" ht="12.8" hidden="false" customHeight="false" outlineLevel="0" collapsed="false">
      <c r="A41" s="113" t="s">
        <v>545</v>
      </c>
      <c r="B41" s="114" t="s">
        <v>546</v>
      </c>
      <c r="C41" s="201" t="s">
        <v>547</v>
      </c>
      <c r="D41" s="12" t="s">
        <v>548</v>
      </c>
      <c r="E41" s="203"/>
      <c r="F41" s="203"/>
      <c r="G41" s="211"/>
      <c r="H41" s="205" t="n">
        <f aca="false">+E41+F41-G41</f>
        <v>0</v>
      </c>
      <c r="I41" s="206" t="n">
        <v>1</v>
      </c>
      <c r="J41" s="204" t="n">
        <v>1</v>
      </c>
      <c r="K41" s="207" t="n">
        <f aca="false">+E41+F41+I41-G41-J41</f>
        <v>0</v>
      </c>
      <c r="L41" s="207"/>
      <c r="M41" s="207"/>
      <c r="N41" s="200" t="e">
        <f aca="false">+K41/H41-1</f>
        <v>#DIV/0!</v>
      </c>
      <c r="O41" s="137" t="n">
        <v>0.75</v>
      </c>
      <c r="P41" s="137" t="n">
        <v>0.75</v>
      </c>
      <c r="Q41" s="137" t="n">
        <v>0</v>
      </c>
    </row>
    <row r="42" customFormat="false" ht="12.8" hidden="false" customHeight="false" outlineLevel="0" collapsed="false">
      <c r="A42" s="116" t="s">
        <v>176</v>
      </c>
      <c r="B42" s="117" t="s">
        <v>177</v>
      </c>
      <c r="C42" s="193" t="s">
        <v>178</v>
      </c>
      <c r="D42" s="194" t="s">
        <v>179</v>
      </c>
      <c r="E42" s="195" t="n">
        <v>490</v>
      </c>
      <c r="F42" s="195" t="n">
        <v>210</v>
      </c>
      <c r="G42" s="196" t="n">
        <v>281</v>
      </c>
      <c r="H42" s="197" t="n">
        <f aca="false">+E42+F42-G42</f>
        <v>419</v>
      </c>
      <c r="I42" s="198" t="n">
        <v>433</v>
      </c>
      <c r="J42" s="196" t="n">
        <v>607</v>
      </c>
      <c r="K42" s="199" t="n">
        <f aca="false">+E42+F42+I42-G42-J42</f>
        <v>245</v>
      </c>
      <c r="L42" s="199"/>
      <c r="M42" s="199"/>
      <c r="N42" s="200" t="n">
        <f aca="false">+K42/H42-1</f>
        <v>-0.41527446300716</v>
      </c>
      <c r="O42" s="137" t="n">
        <v>324.75</v>
      </c>
      <c r="P42" s="137" t="n">
        <v>455.25</v>
      </c>
      <c r="Q42" s="137" t="n">
        <v>288.5</v>
      </c>
    </row>
    <row r="43" customFormat="false" ht="12.8" hidden="false" customHeight="false" outlineLevel="0" collapsed="false">
      <c r="A43" s="116" t="s">
        <v>842</v>
      </c>
      <c r="B43" s="117" t="s">
        <v>843</v>
      </c>
      <c r="C43" s="201" t="s">
        <v>810</v>
      </c>
      <c r="D43" s="202" t="s">
        <v>844</v>
      </c>
      <c r="E43" s="203" t="n">
        <v>1</v>
      </c>
      <c r="F43" s="203"/>
      <c r="G43" s="211"/>
      <c r="H43" s="205" t="n">
        <f aca="false">+E43+F43-G43</f>
        <v>1</v>
      </c>
      <c r="I43" s="206"/>
      <c r="J43" s="204" t="n">
        <v>1</v>
      </c>
      <c r="K43" s="207" t="n">
        <f aca="false">+E43+F43+I43-G43-J43</f>
        <v>0</v>
      </c>
      <c r="L43" s="207"/>
      <c r="M43" s="207"/>
      <c r="N43" s="200" t="n">
        <f aca="false">+K43/H43-1</f>
        <v>-1</v>
      </c>
      <c r="O43" s="137" t="n">
        <v>0</v>
      </c>
      <c r="P43" s="137" t="n">
        <v>0.75</v>
      </c>
      <c r="Q43" s="137" t="n">
        <v>0.25</v>
      </c>
    </row>
    <row r="44" customFormat="false" ht="12.8" hidden="false" customHeight="false" outlineLevel="0" collapsed="false">
      <c r="A44" s="113" t="s">
        <v>285</v>
      </c>
      <c r="B44" s="114" t="s">
        <v>286</v>
      </c>
      <c r="C44" s="193" t="s">
        <v>287</v>
      </c>
      <c r="D44" s="8" t="s">
        <v>288</v>
      </c>
      <c r="E44" s="195" t="n">
        <v>29</v>
      </c>
      <c r="F44" s="195" t="n">
        <v>85</v>
      </c>
      <c r="G44" s="196" t="n">
        <v>73</v>
      </c>
      <c r="H44" s="197" t="n">
        <f aca="false">+E44+F44-G44</f>
        <v>41</v>
      </c>
      <c r="I44" s="195" t="n">
        <v>116</v>
      </c>
      <c r="J44" s="196" t="n">
        <v>101</v>
      </c>
      <c r="K44" s="199" t="n">
        <f aca="false">+E44+F44+I44-G44-J44</f>
        <v>56</v>
      </c>
      <c r="L44" s="199"/>
      <c r="M44" s="199"/>
      <c r="N44" s="200" t="n">
        <f aca="false">+K44/H44-1</f>
        <v>0.365853658536585</v>
      </c>
      <c r="O44" s="137" t="n">
        <v>87</v>
      </c>
      <c r="P44" s="137" t="n">
        <v>75.75</v>
      </c>
      <c r="Q44" s="137" t="n">
        <v>52.25</v>
      </c>
    </row>
    <row r="45" customFormat="false" ht="12.8" hidden="false" customHeight="false" outlineLevel="0" collapsed="false">
      <c r="A45" s="116" t="s">
        <v>68</v>
      </c>
      <c r="B45" s="117" t="s">
        <v>69</v>
      </c>
      <c r="C45" s="193" t="s">
        <v>70</v>
      </c>
      <c r="D45" s="194" t="s">
        <v>71</v>
      </c>
      <c r="E45" s="195" t="n">
        <v>1115</v>
      </c>
      <c r="F45" s="195" t="n">
        <v>2050</v>
      </c>
      <c r="G45" s="196" t="n">
        <v>2586</v>
      </c>
      <c r="H45" s="197" t="n">
        <f aca="false">+E45+F45-G45</f>
        <v>579</v>
      </c>
      <c r="I45" s="195" t="n">
        <v>1344</v>
      </c>
      <c r="J45" s="196" t="n">
        <v>1604</v>
      </c>
      <c r="K45" s="199" t="n">
        <f aca="false">+E45+F45+I45-G45-J45</f>
        <v>319</v>
      </c>
      <c r="L45" s="199"/>
      <c r="M45" s="199"/>
      <c r="N45" s="200" t="n">
        <f aca="false">+K45/H45-1</f>
        <v>-0.449050086355786</v>
      </c>
      <c r="O45" s="137" t="n">
        <v>1008</v>
      </c>
      <c r="P45" s="137" t="n">
        <v>1203</v>
      </c>
      <c r="Q45" s="137" t="n">
        <v>384</v>
      </c>
    </row>
    <row r="46" customFormat="false" ht="12.8" hidden="false" customHeight="false" outlineLevel="0" collapsed="false">
      <c r="A46" s="113" t="s">
        <v>305</v>
      </c>
      <c r="B46" s="114" t="s">
        <v>306</v>
      </c>
      <c r="C46" s="193" t="s">
        <v>307</v>
      </c>
      <c r="D46" s="8" t="s">
        <v>308</v>
      </c>
      <c r="E46" s="195" t="n">
        <v>0</v>
      </c>
      <c r="F46" s="195" t="n">
        <v>51</v>
      </c>
      <c r="G46" s="196" t="n">
        <v>41</v>
      </c>
      <c r="H46" s="197" t="n">
        <f aca="false">+E46+F46-G46</f>
        <v>10</v>
      </c>
      <c r="I46" s="195" t="n">
        <v>85</v>
      </c>
      <c r="J46" s="196" t="n">
        <v>60</v>
      </c>
      <c r="K46" s="199" t="n">
        <f aca="false">+E46+F46+I46-G46-J46</f>
        <v>35</v>
      </c>
      <c r="L46" s="199"/>
      <c r="M46" s="199"/>
      <c r="N46" s="200" t="n">
        <f aca="false">+K46/H46-1</f>
        <v>2.5</v>
      </c>
      <c r="O46" s="137" t="n">
        <v>63.75</v>
      </c>
      <c r="P46" s="137" t="n">
        <v>45</v>
      </c>
      <c r="Q46" s="137" t="n">
        <v>28.75</v>
      </c>
    </row>
    <row r="47" customFormat="false" ht="12.8" hidden="false" customHeight="false" outlineLevel="0" collapsed="false">
      <c r="A47" s="116" t="s">
        <v>269</v>
      </c>
      <c r="B47" s="117" t="s">
        <v>270</v>
      </c>
      <c r="C47" s="193" t="s">
        <v>271</v>
      </c>
      <c r="D47" s="8" t="s">
        <v>272</v>
      </c>
      <c r="E47" s="195" t="n">
        <v>37</v>
      </c>
      <c r="F47" s="195" t="n">
        <v>120</v>
      </c>
      <c r="G47" s="196" t="n">
        <v>67</v>
      </c>
      <c r="H47" s="197" t="n">
        <f aca="false">+E47+F47-G47</f>
        <v>90</v>
      </c>
      <c r="I47" s="195" t="n">
        <v>308</v>
      </c>
      <c r="J47" s="196" t="n">
        <v>254</v>
      </c>
      <c r="K47" s="199" t="n">
        <f aca="false">+E47+F47+I47-G47-J47</f>
        <v>144</v>
      </c>
      <c r="L47" s="199"/>
      <c r="M47" s="199"/>
      <c r="N47" s="200" t="n">
        <f aca="false">+K47/H47-1</f>
        <v>0.6</v>
      </c>
      <c r="O47" s="137" t="n">
        <v>231</v>
      </c>
      <c r="P47" s="137" t="n">
        <v>190.5</v>
      </c>
      <c r="Q47" s="137" t="n">
        <v>130.5</v>
      </c>
    </row>
    <row r="48" customFormat="false" ht="12.8" hidden="false" customHeight="false" outlineLevel="0" collapsed="false">
      <c r="A48" s="113" t="s">
        <v>76</v>
      </c>
      <c r="B48" s="114" t="s">
        <v>77</v>
      </c>
      <c r="C48" s="201" t="s">
        <v>78</v>
      </c>
      <c r="D48" s="202" t="s">
        <v>79</v>
      </c>
      <c r="E48" s="203" t="n">
        <v>3450</v>
      </c>
      <c r="F48" s="203" t="n">
        <v>4181</v>
      </c>
      <c r="G48" s="204" t="n">
        <v>4185</v>
      </c>
      <c r="H48" s="205" t="n">
        <f aca="false">+E48+F48-G48</f>
        <v>3446</v>
      </c>
      <c r="I48" s="203" t="n">
        <v>4962</v>
      </c>
      <c r="J48" s="204" t="n">
        <v>6261</v>
      </c>
      <c r="K48" s="207" t="n">
        <f aca="false">+E48+F48+I48-G48-J48</f>
        <v>2147</v>
      </c>
      <c r="L48" s="207"/>
      <c r="M48" s="207"/>
      <c r="N48" s="200" t="n">
        <f aca="false">+K48/H48-1</f>
        <v>-0.37695879280325</v>
      </c>
      <c r="O48" s="137" t="n">
        <v>3721.5</v>
      </c>
      <c r="P48" s="137" t="n">
        <v>4695.75</v>
      </c>
      <c r="Q48" s="137" t="n">
        <v>2471.75</v>
      </c>
    </row>
    <row r="49" customFormat="false" ht="12.8" hidden="false" customHeight="false" outlineLevel="0" collapsed="false">
      <c r="A49" s="113" t="s">
        <v>449</v>
      </c>
      <c r="B49" s="114" t="s">
        <v>450</v>
      </c>
      <c r="C49" s="201" t="s">
        <v>451</v>
      </c>
      <c r="D49" s="202" t="s">
        <v>452</v>
      </c>
      <c r="E49" s="203" t="n">
        <v>2</v>
      </c>
      <c r="F49" s="203" t="n">
        <v>8</v>
      </c>
      <c r="G49" s="204" t="n">
        <v>9</v>
      </c>
      <c r="H49" s="205" t="n">
        <f aca="false">+E49+F49-G49</f>
        <v>1</v>
      </c>
      <c r="I49" s="203" t="n">
        <v>7</v>
      </c>
      <c r="J49" s="204" t="n">
        <v>7</v>
      </c>
      <c r="K49" s="207" t="n">
        <f aca="false">+E49+F49+I49-G49-J49</f>
        <v>1</v>
      </c>
      <c r="L49" s="207"/>
      <c r="M49" s="207"/>
      <c r="N49" s="200" t="n">
        <f aca="false">+K49/H49-1</f>
        <v>0</v>
      </c>
      <c r="O49" s="137" t="n">
        <v>5.25</v>
      </c>
      <c r="P49" s="137" t="n">
        <v>5.25</v>
      </c>
      <c r="Q49" s="137" t="n">
        <v>1</v>
      </c>
    </row>
    <row r="50" customFormat="false" ht="12.8" hidden="false" customHeight="false" outlineLevel="0" collapsed="false">
      <c r="A50" s="113" t="s">
        <v>549</v>
      </c>
      <c r="B50" s="114" t="s">
        <v>550</v>
      </c>
      <c r="C50" s="193" t="s">
        <v>551</v>
      </c>
      <c r="D50" s="194" t="s">
        <v>552</v>
      </c>
      <c r="E50" s="195"/>
      <c r="F50" s="195" t="n">
        <v>1</v>
      </c>
      <c r="G50" s="209"/>
      <c r="H50" s="197" t="n">
        <f aca="false">+E50+F50-G50</f>
        <v>1</v>
      </c>
      <c r="I50" s="195"/>
      <c r="J50" s="196" t="n">
        <v>1</v>
      </c>
      <c r="K50" s="199" t="n">
        <f aca="false">+E50+F50+I50-G50-J50</f>
        <v>0</v>
      </c>
      <c r="L50" s="199"/>
      <c r="M50" s="199"/>
      <c r="N50" s="200" t="n">
        <f aca="false">+K50/H50-1</f>
        <v>-1</v>
      </c>
      <c r="O50" s="137" t="n">
        <v>0</v>
      </c>
      <c r="P50" s="137" t="n">
        <v>0.75</v>
      </c>
      <c r="Q50" s="137" t="n">
        <v>0.25</v>
      </c>
    </row>
    <row r="51" customFormat="false" ht="12.8" hidden="false" customHeight="false" outlineLevel="0" collapsed="false">
      <c r="A51" s="113" t="s">
        <v>845</v>
      </c>
      <c r="B51" s="114" t="s">
        <v>846</v>
      </c>
      <c r="C51" s="193" t="s">
        <v>499</v>
      </c>
      <c r="D51" s="8" t="s">
        <v>500</v>
      </c>
      <c r="E51" s="195"/>
      <c r="F51" s="195"/>
      <c r="G51" s="209"/>
      <c r="H51" s="197" t="n">
        <f aca="false">+E51+F51-G51</f>
        <v>0</v>
      </c>
      <c r="I51" s="195" t="n">
        <v>4</v>
      </c>
      <c r="J51" s="196"/>
      <c r="K51" s="199" t="n">
        <f aca="false">+E51+F51+I51-G51-J51</f>
        <v>4</v>
      </c>
      <c r="L51" s="199"/>
      <c r="M51" s="199"/>
      <c r="N51" s="200" t="e">
        <f aca="false">+K51/H51-1</f>
        <v>#DIV/0!</v>
      </c>
      <c r="O51" s="137" t="n">
        <v>3</v>
      </c>
      <c r="P51" s="137" t="n">
        <v>0</v>
      </c>
      <c r="Q51" s="137" t="n">
        <v>3</v>
      </c>
    </row>
    <row r="52" customFormat="false" ht="12.8" hidden="false" customHeight="false" outlineLevel="0" collapsed="false">
      <c r="A52" s="116" t="s">
        <v>297</v>
      </c>
      <c r="B52" s="117" t="s">
        <v>298</v>
      </c>
      <c r="C52" s="201" t="s">
        <v>299</v>
      </c>
      <c r="D52" s="202" t="s">
        <v>300</v>
      </c>
      <c r="E52" s="203" t="n">
        <v>37</v>
      </c>
      <c r="F52" s="203" t="n">
        <v>29</v>
      </c>
      <c r="G52" s="204" t="n">
        <v>27</v>
      </c>
      <c r="H52" s="205" t="n">
        <f aca="false">+E52+F52-G52</f>
        <v>39</v>
      </c>
      <c r="I52" s="203" t="n">
        <v>64</v>
      </c>
      <c r="J52" s="204" t="n">
        <v>67</v>
      </c>
      <c r="K52" s="207" t="n">
        <f aca="false">+E52+F52+I52-G52-J52</f>
        <v>36</v>
      </c>
      <c r="L52" s="207"/>
      <c r="M52" s="207"/>
      <c r="N52" s="200" t="n">
        <f aca="false">+K52/H52-1</f>
        <v>-0.0769230769230769</v>
      </c>
      <c r="O52" s="137" t="n">
        <v>48</v>
      </c>
      <c r="P52" s="137" t="n">
        <v>50.25</v>
      </c>
      <c r="Q52" s="137" t="n">
        <v>36.75</v>
      </c>
    </row>
    <row r="53" customFormat="false" ht="12.8" hidden="false" customHeight="false" outlineLevel="0" collapsed="false">
      <c r="A53" s="116" t="s">
        <v>847</v>
      </c>
      <c r="B53" s="117" t="s">
        <v>848</v>
      </c>
      <c r="C53" s="201" t="s">
        <v>622</v>
      </c>
      <c r="D53" s="202" t="s">
        <v>623</v>
      </c>
      <c r="E53" s="203"/>
      <c r="F53" s="203"/>
      <c r="G53" s="204"/>
      <c r="H53" s="205" t="n">
        <f aca="false">+E53+F53-G53</f>
        <v>0</v>
      </c>
      <c r="I53" s="203"/>
      <c r="J53" s="204"/>
      <c r="K53" s="207" t="n">
        <f aca="false">+E53+F53+I53-G53-J53</f>
        <v>0</v>
      </c>
      <c r="L53" s="207"/>
      <c r="M53" s="207"/>
      <c r="N53" s="200" t="e">
        <f aca="false">+K53/H53-1</f>
        <v>#DIV/0!</v>
      </c>
      <c r="O53" s="137" t="n">
        <v>0</v>
      </c>
      <c r="P53" s="137" t="n">
        <v>0</v>
      </c>
      <c r="Q53" s="137" t="n">
        <v>0</v>
      </c>
    </row>
    <row r="54" customFormat="false" ht="12.8" hidden="false" customHeight="false" outlineLevel="0" collapsed="false">
      <c r="A54" s="116" t="s">
        <v>453</v>
      </c>
      <c r="B54" s="117" t="s">
        <v>454</v>
      </c>
      <c r="C54" s="193" t="s">
        <v>455</v>
      </c>
      <c r="D54" s="8" t="s">
        <v>456</v>
      </c>
      <c r="E54" s="195" t="n">
        <v>3</v>
      </c>
      <c r="F54" s="195" t="n">
        <v>14</v>
      </c>
      <c r="G54" s="196" t="n">
        <v>17</v>
      </c>
      <c r="H54" s="197" t="n">
        <f aca="false">+E54+F54-G54</f>
        <v>0</v>
      </c>
      <c r="I54" s="195" t="n">
        <v>4</v>
      </c>
      <c r="J54" s="196" t="n">
        <v>3</v>
      </c>
      <c r="K54" s="199" t="n">
        <f aca="false">+E54+F54+I54-G54-J54</f>
        <v>1</v>
      </c>
      <c r="L54" s="199"/>
      <c r="M54" s="199"/>
      <c r="N54" s="200" t="e">
        <f aca="false">+K54/H54-1</f>
        <v>#DIV/0!</v>
      </c>
      <c r="O54" s="137" t="n">
        <v>3</v>
      </c>
      <c r="P54" s="137" t="n">
        <v>2.25</v>
      </c>
      <c r="Q54" s="137" t="n">
        <v>0.75</v>
      </c>
    </row>
    <row r="55" customFormat="false" ht="12.8" hidden="false" customHeight="false" outlineLevel="0" collapsed="false">
      <c r="A55" s="113" t="s">
        <v>541</v>
      </c>
      <c r="B55" s="114" t="s">
        <v>542</v>
      </c>
      <c r="C55" s="201" t="s">
        <v>543</v>
      </c>
      <c r="D55" s="202" t="s">
        <v>544</v>
      </c>
      <c r="E55" s="203"/>
      <c r="F55" s="203" t="n">
        <v>2</v>
      </c>
      <c r="G55" s="204" t="n">
        <v>2</v>
      </c>
      <c r="H55" s="205" t="n">
        <f aca="false">+E55+F55-G55</f>
        <v>0</v>
      </c>
      <c r="I55" s="206" t="n">
        <v>6</v>
      </c>
      <c r="J55" s="204" t="n">
        <v>6</v>
      </c>
      <c r="K55" s="207" t="n">
        <f aca="false">+E55+F55+I55-G55-J55</f>
        <v>0</v>
      </c>
      <c r="L55" s="207"/>
      <c r="M55" s="207"/>
      <c r="N55" s="200" t="e">
        <f aca="false">+K55/H55-1</f>
        <v>#DIV/0!</v>
      </c>
      <c r="O55" s="137" t="n">
        <v>4.5</v>
      </c>
      <c r="P55" s="137" t="n">
        <v>4.5</v>
      </c>
      <c r="Q55" s="137" t="n">
        <v>0</v>
      </c>
    </row>
    <row r="56" customFormat="false" ht="12.8" hidden="false" customHeight="false" outlineLevel="0" collapsed="false">
      <c r="A56" s="116" t="s">
        <v>116</v>
      </c>
      <c r="B56" s="117" t="s">
        <v>117</v>
      </c>
      <c r="C56" s="201" t="s">
        <v>118</v>
      </c>
      <c r="D56" s="12" t="s">
        <v>119</v>
      </c>
      <c r="E56" s="203" t="n">
        <v>1930</v>
      </c>
      <c r="F56" s="203" t="n">
        <v>1950</v>
      </c>
      <c r="G56" s="204" t="n">
        <v>1961</v>
      </c>
      <c r="H56" s="205" t="n">
        <f aca="false">+E56+F56-G56</f>
        <v>1919</v>
      </c>
      <c r="I56" s="203" t="n">
        <v>1930</v>
      </c>
      <c r="J56" s="204" t="n">
        <v>2036</v>
      </c>
      <c r="K56" s="207" t="n">
        <f aca="false">+E56+F56+I56-G56-J56</f>
        <v>1813</v>
      </c>
      <c r="L56" s="207"/>
      <c r="M56" s="207"/>
      <c r="N56" s="200" t="n">
        <f aca="false">+K56/H56-1</f>
        <v>-0.0552371026576342</v>
      </c>
      <c r="O56" s="137" t="n">
        <v>1447.5</v>
      </c>
      <c r="P56" s="137" t="n">
        <v>1527</v>
      </c>
      <c r="Q56" s="137" t="n">
        <v>1839.5</v>
      </c>
    </row>
    <row r="57" customFormat="false" ht="12.8" hidden="false" customHeight="false" outlineLevel="0" collapsed="false">
      <c r="A57" s="116" t="s">
        <v>429</v>
      </c>
      <c r="B57" s="117" t="s">
        <v>430</v>
      </c>
      <c r="C57" s="193" t="s">
        <v>431</v>
      </c>
      <c r="D57" s="8" t="s">
        <v>432</v>
      </c>
      <c r="E57" s="195" t="n">
        <v>1</v>
      </c>
      <c r="F57" s="195"/>
      <c r="G57" s="196" t="n">
        <v>1</v>
      </c>
      <c r="H57" s="197" t="n">
        <f aca="false">+E57+F57-G57</f>
        <v>0</v>
      </c>
      <c r="I57" s="195" t="n">
        <v>3</v>
      </c>
      <c r="J57" s="196" t="n">
        <v>2</v>
      </c>
      <c r="K57" s="199" t="n">
        <f aca="false">+E57+F57+I57-G57-J57</f>
        <v>1</v>
      </c>
      <c r="L57" s="199"/>
      <c r="M57" s="199"/>
      <c r="N57" s="200" t="e">
        <f aca="false">+K57/H57-1</f>
        <v>#DIV/0!</v>
      </c>
      <c r="O57" s="137" t="n">
        <v>2.25</v>
      </c>
      <c r="P57" s="137" t="n">
        <v>1.5</v>
      </c>
      <c r="Q57" s="137" t="n">
        <v>0.75</v>
      </c>
    </row>
    <row r="58" customFormat="false" ht="12.8" hidden="false" customHeight="false" outlineLevel="0" collapsed="false">
      <c r="A58" s="116" t="s">
        <v>517</v>
      </c>
      <c r="B58" s="117" t="s">
        <v>518</v>
      </c>
      <c r="C58" s="201" t="s">
        <v>519</v>
      </c>
      <c r="D58" s="202" t="s">
        <v>520</v>
      </c>
      <c r="E58" s="203" t="n">
        <v>1</v>
      </c>
      <c r="F58" s="203" t="n">
        <v>1</v>
      </c>
      <c r="G58" s="204" t="n">
        <v>1</v>
      </c>
      <c r="H58" s="205" t="n">
        <f aca="false">+E58+F58-G58</f>
        <v>1</v>
      </c>
      <c r="I58" s="203"/>
      <c r="J58" s="204" t="n">
        <v>1</v>
      </c>
      <c r="K58" s="207" t="n">
        <f aca="false">+E58+F58+I58-G58-J58</f>
        <v>0</v>
      </c>
      <c r="L58" s="207"/>
      <c r="M58" s="207"/>
      <c r="N58" s="200" t="n">
        <f aca="false">+K58/H58-1</f>
        <v>-1</v>
      </c>
      <c r="O58" s="137" t="n">
        <v>0</v>
      </c>
      <c r="P58" s="137" t="n">
        <v>0.75</v>
      </c>
      <c r="Q58" s="137" t="n">
        <v>0.25</v>
      </c>
    </row>
    <row r="59" customFormat="false" ht="12.8" hidden="false" customHeight="false" outlineLevel="0" collapsed="false">
      <c r="A59" s="116" t="s">
        <v>204</v>
      </c>
      <c r="B59" s="117" t="s">
        <v>205</v>
      </c>
      <c r="C59" s="201" t="s">
        <v>206</v>
      </c>
      <c r="D59" s="12" t="s">
        <v>207</v>
      </c>
      <c r="E59" s="203" t="n">
        <v>60</v>
      </c>
      <c r="F59" s="203" t="n">
        <v>162</v>
      </c>
      <c r="G59" s="204" t="n">
        <v>154</v>
      </c>
      <c r="H59" s="205" t="n">
        <f aca="false">+E59+F59-G59</f>
        <v>68</v>
      </c>
      <c r="I59" s="203" t="n">
        <v>265</v>
      </c>
      <c r="J59" s="204" t="n">
        <v>271</v>
      </c>
      <c r="K59" s="207" t="n">
        <f aca="false">+E59+F59+I59-G59-J59</f>
        <v>62</v>
      </c>
      <c r="L59" s="207"/>
      <c r="M59" s="207"/>
      <c r="N59" s="200" t="n">
        <f aca="false">+K59/H59-1</f>
        <v>-0.0882352941176471</v>
      </c>
      <c r="O59" s="137" t="n">
        <v>198.75</v>
      </c>
      <c r="P59" s="137" t="n">
        <v>203.25</v>
      </c>
      <c r="Q59" s="137" t="n">
        <v>63.5</v>
      </c>
    </row>
    <row r="60" customFormat="false" ht="12.8" hidden="false" customHeight="false" outlineLevel="0" collapsed="false">
      <c r="A60" s="113" t="s">
        <v>244</v>
      </c>
      <c r="B60" s="114" t="s">
        <v>245</v>
      </c>
      <c r="C60" s="201" t="s">
        <v>246</v>
      </c>
      <c r="D60" s="12" t="s">
        <v>247</v>
      </c>
      <c r="E60" s="203" t="n">
        <v>402</v>
      </c>
      <c r="F60" s="203" t="n">
        <v>292</v>
      </c>
      <c r="G60" s="204" t="n">
        <v>167</v>
      </c>
      <c r="H60" s="205" t="n">
        <f aca="false">+E60+F60-G60</f>
        <v>527</v>
      </c>
      <c r="I60" s="203" t="n">
        <v>427</v>
      </c>
      <c r="J60" s="204" t="n">
        <v>421</v>
      </c>
      <c r="K60" s="207" t="n">
        <f aca="false">+E60+F60+I60-G60-J60</f>
        <v>533</v>
      </c>
      <c r="L60" s="207"/>
      <c r="M60" s="207"/>
      <c r="N60" s="200" t="n">
        <f aca="false">+K60/H60-1</f>
        <v>0.0113851992409868</v>
      </c>
      <c r="O60" s="137" t="n">
        <v>320.25</v>
      </c>
      <c r="P60" s="137" t="n">
        <v>315.75</v>
      </c>
      <c r="Q60" s="137" t="n">
        <v>531.5</v>
      </c>
    </row>
    <row r="61" customFormat="false" ht="12.8" hidden="false" customHeight="false" outlineLevel="0" collapsed="false">
      <c r="A61" s="116" t="n">
        <v>32</v>
      </c>
      <c r="B61" s="117" t="n">
        <v>53</v>
      </c>
      <c r="C61" s="193" t="s">
        <v>248</v>
      </c>
      <c r="D61" s="213" t="s">
        <v>249</v>
      </c>
      <c r="E61" s="195" t="n">
        <v>345</v>
      </c>
      <c r="F61" s="195" t="n">
        <v>208</v>
      </c>
      <c r="G61" s="196" t="n">
        <v>185</v>
      </c>
      <c r="H61" s="197" t="n">
        <f aca="false">+E61+F61-G61</f>
        <v>368</v>
      </c>
      <c r="I61" s="195" t="n">
        <v>233</v>
      </c>
      <c r="J61" s="196" t="n">
        <v>388</v>
      </c>
      <c r="K61" s="199" t="n">
        <f aca="false">+E61+F61+I61-G61-J61</f>
        <v>213</v>
      </c>
      <c r="L61" s="199"/>
      <c r="M61" s="199"/>
      <c r="N61" s="200" t="n">
        <f aca="false">+K61/H61-1</f>
        <v>-0.421195652173913</v>
      </c>
      <c r="O61" s="137" t="n">
        <v>174.75</v>
      </c>
      <c r="P61" s="137" t="n">
        <v>291</v>
      </c>
      <c r="Q61" s="137" t="n">
        <v>251.75</v>
      </c>
    </row>
    <row r="62" customFormat="false" ht="12.8" hidden="false" customHeight="false" outlineLevel="0" collapsed="false">
      <c r="A62" s="116" t="s">
        <v>849</v>
      </c>
      <c r="B62" s="117" t="s">
        <v>850</v>
      </c>
      <c r="C62" s="193" t="s">
        <v>624</v>
      </c>
      <c r="D62" s="213" t="s">
        <v>851</v>
      </c>
      <c r="E62" s="195" t="n">
        <v>2</v>
      </c>
      <c r="F62" s="195"/>
      <c r="G62" s="196" t="n">
        <v>1</v>
      </c>
      <c r="H62" s="197" t="n">
        <f aca="false">+E62+F62-G62</f>
        <v>1</v>
      </c>
      <c r="I62" s="195"/>
      <c r="J62" s="196" t="n">
        <v>1</v>
      </c>
      <c r="K62" s="199" t="n">
        <f aca="false">+E62+F62+I62-G62-J62</f>
        <v>0</v>
      </c>
      <c r="L62" s="199"/>
      <c r="M62" s="199"/>
      <c r="N62" s="200" t="n">
        <f aca="false">+K62/H62-1</f>
        <v>-1</v>
      </c>
      <c r="O62" s="137" t="n">
        <v>0</v>
      </c>
      <c r="P62" s="137" t="n">
        <v>0.75</v>
      </c>
      <c r="Q62" s="137" t="n">
        <v>0.25</v>
      </c>
    </row>
    <row r="63" customFormat="false" ht="12.8" hidden="false" customHeight="false" outlineLevel="0" collapsed="false">
      <c r="A63" s="113" t="s">
        <v>457</v>
      </c>
      <c r="B63" s="114" t="s">
        <v>458</v>
      </c>
      <c r="C63" s="193" t="s">
        <v>459</v>
      </c>
      <c r="D63" s="8" t="s">
        <v>460</v>
      </c>
      <c r="E63" s="195" t="n">
        <v>0</v>
      </c>
      <c r="F63" s="195" t="n">
        <v>4</v>
      </c>
      <c r="G63" s="196" t="n">
        <v>2</v>
      </c>
      <c r="H63" s="197" t="n">
        <f aca="false">+E63+F63-G63</f>
        <v>2</v>
      </c>
      <c r="I63" s="195" t="n">
        <v>7</v>
      </c>
      <c r="J63" s="196" t="n">
        <v>7</v>
      </c>
      <c r="K63" s="199" t="n">
        <f aca="false">+E63+F63+I63-G63-J63</f>
        <v>2</v>
      </c>
      <c r="L63" s="199"/>
      <c r="M63" s="199"/>
      <c r="N63" s="200" t="n">
        <f aca="false">+K63/H63-1</f>
        <v>0</v>
      </c>
      <c r="O63" s="137" t="n">
        <v>5.25</v>
      </c>
      <c r="P63" s="137" t="n">
        <v>5.25</v>
      </c>
      <c r="Q63" s="137" t="n">
        <v>2</v>
      </c>
    </row>
    <row r="64" customFormat="false" ht="12.8" hidden="false" customHeight="false" outlineLevel="0" collapsed="false">
      <c r="A64" s="113" t="s">
        <v>401</v>
      </c>
      <c r="B64" s="114" t="s">
        <v>402</v>
      </c>
      <c r="C64" s="193" t="s">
        <v>403</v>
      </c>
      <c r="D64" s="194" t="s">
        <v>404</v>
      </c>
      <c r="E64" s="195" t="n">
        <v>2</v>
      </c>
      <c r="F64" s="195" t="n">
        <v>2</v>
      </c>
      <c r="G64" s="196" t="n">
        <v>4</v>
      </c>
      <c r="H64" s="197" t="n">
        <f aca="false">+E64+F64-G64</f>
        <v>0</v>
      </c>
      <c r="I64" s="195" t="n">
        <v>6</v>
      </c>
      <c r="J64" s="196" t="n">
        <v>5</v>
      </c>
      <c r="K64" s="199" t="n">
        <f aca="false">+E64+F64+I64-G64-J64</f>
        <v>1</v>
      </c>
      <c r="L64" s="199"/>
      <c r="M64" s="199"/>
      <c r="N64" s="200" t="e">
        <f aca="false">+K64/H64-1</f>
        <v>#DIV/0!</v>
      </c>
      <c r="O64" s="137" t="n">
        <v>4.5</v>
      </c>
      <c r="P64" s="137" t="n">
        <v>3.75</v>
      </c>
      <c r="Q64" s="137" t="n">
        <v>0.75</v>
      </c>
    </row>
    <row r="65" customFormat="false" ht="12.8" hidden="false" customHeight="false" outlineLevel="0" collapsed="false">
      <c r="A65" s="113" t="s">
        <v>521</v>
      </c>
      <c r="B65" s="114" t="s">
        <v>522</v>
      </c>
      <c r="C65" s="201" t="s">
        <v>523</v>
      </c>
      <c r="D65" s="12" t="s">
        <v>524</v>
      </c>
      <c r="E65" s="203" t="n">
        <v>1</v>
      </c>
      <c r="F65" s="203"/>
      <c r="G65" s="204" t="n">
        <v>1</v>
      </c>
      <c r="H65" s="205" t="n">
        <f aca="false">+E65+F65-G65</f>
        <v>0</v>
      </c>
      <c r="I65" s="203" t="n">
        <v>1</v>
      </c>
      <c r="J65" s="211"/>
      <c r="K65" s="207" t="n">
        <f aca="false">+E65+F65+I65-G65-J65</f>
        <v>1</v>
      </c>
      <c r="L65" s="207"/>
      <c r="M65" s="207"/>
      <c r="N65" s="200" t="e">
        <f aca="false">+K65/H65-1</f>
        <v>#DIV/0!</v>
      </c>
      <c r="O65" s="137" t="n">
        <v>0.75</v>
      </c>
      <c r="P65" s="137" t="n">
        <v>0</v>
      </c>
      <c r="Q65" s="137" t="n">
        <v>0.75</v>
      </c>
    </row>
    <row r="66" customFormat="false" ht="12.8" hidden="false" customHeight="false" outlineLevel="0" collapsed="false">
      <c r="A66" s="113" t="s">
        <v>313</v>
      </c>
      <c r="B66" s="114" t="s">
        <v>314</v>
      </c>
      <c r="C66" s="193" t="s">
        <v>315</v>
      </c>
      <c r="D66" s="8" t="s">
        <v>316</v>
      </c>
      <c r="E66" s="195" t="n">
        <v>15</v>
      </c>
      <c r="F66" s="195" t="n">
        <v>15</v>
      </c>
      <c r="G66" s="196" t="n">
        <v>15</v>
      </c>
      <c r="H66" s="197" t="n">
        <f aca="false">+E66+F66-G66</f>
        <v>15</v>
      </c>
      <c r="I66" s="195" t="n">
        <v>18</v>
      </c>
      <c r="J66" s="196" t="n">
        <v>27</v>
      </c>
      <c r="K66" s="199" t="n">
        <f aca="false">+E66+F66+I66-G66-J66</f>
        <v>6</v>
      </c>
      <c r="L66" s="199"/>
      <c r="M66" s="199"/>
      <c r="N66" s="200" t="n">
        <f aca="false">+K66/H66-1</f>
        <v>-0.6</v>
      </c>
      <c r="O66" s="137" t="n">
        <v>13.5</v>
      </c>
      <c r="P66" s="137" t="n">
        <v>20.25</v>
      </c>
      <c r="Q66" s="137" t="n">
        <v>8.25</v>
      </c>
    </row>
    <row r="67" customFormat="false" ht="12.8" hidden="false" customHeight="false" outlineLevel="0" collapsed="false">
      <c r="A67" s="116" t="s">
        <v>389</v>
      </c>
      <c r="B67" s="117" t="s">
        <v>390</v>
      </c>
      <c r="C67" s="193" t="s">
        <v>391</v>
      </c>
      <c r="D67" s="8" t="s">
        <v>392</v>
      </c>
      <c r="E67" s="195" t="n">
        <v>10</v>
      </c>
      <c r="F67" s="195" t="n">
        <v>6</v>
      </c>
      <c r="G67" s="196" t="n">
        <v>6</v>
      </c>
      <c r="H67" s="197" t="n">
        <f aca="false">+E67+F67-G67</f>
        <v>10</v>
      </c>
      <c r="I67" s="195" t="n">
        <v>53</v>
      </c>
      <c r="J67" s="196" t="n">
        <v>29</v>
      </c>
      <c r="K67" s="199" t="n">
        <f aca="false">+E67+F67+I67-G67-J67</f>
        <v>34</v>
      </c>
      <c r="L67" s="199"/>
      <c r="M67" s="199"/>
      <c r="N67" s="200" t="n">
        <f aca="false">+K67/H67-1</f>
        <v>2.4</v>
      </c>
      <c r="O67" s="137" t="n">
        <v>39.75</v>
      </c>
      <c r="P67" s="137" t="n">
        <v>21.75</v>
      </c>
      <c r="Q67" s="137" t="n">
        <v>28</v>
      </c>
    </row>
    <row r="68" customFormat="false" ht="12.8" hidden="false" customHeight="false" outlineLevel="0" collapsed="false">
      <c r="A68" s="113" t="s">
        <v>337</v>
      </c>
      <c r="B68" s="114" t="s">
        <v>338</v>
      </c>
      <c r="C68" s="193" t="s">
        <v>339</v>
      </c>
      <c r="D68" s="8" t="s">
        <v>340</v>
      </c>
      <c r="E68" s="195" t="n">
        <v>20</v>
      </c>
      <c r="F68" s="195" t="n">
        <v>20</v>
      </c>
      <c r="G68" s="196" t="n">
        <v>27</v>
      </c>
      <c r="H68" s="197" t="n">
        <f aca="false">+E68+F68-G68</f>
        <v>13</v>
      </c>
      <c r="I68" s="198" t="n">
        <v>30</v>
      </c>
      <c r="J68" s="196" t="n">
        <v>35</v>
      </c>
      <c r="K68" s="199" t="n">
        <f aca="false">+E68+F68+I68-G68-J68</f>
        <v>8</v>
      </c>
      <c r="L68" s="199"/>
      <c r="M68" s="199"/>
      <c r="N68" s="200" t="n">
        <f aca="false">+K68/H68-1</f>
        <v>-0.384615384615385</v>
      </c>
      <c r="O68" s="137" t="n">
        <v>22.5</v>
      </c>
      <c r="P68" s="137" t="n">
        <v>26.25</v>
      </c>
      <c r="Q68" s="137" t="n">
        <v>9.25</v>
      </c>
    </row>
    <row r="69" customFormat="false" ht="12.8" hidden="false" customHeight="false" outlineLevel="0" collapsed="false">
      <c r="A69" s="116" t="s">
        <v>128</v>
      </c>
      <c r="B69" s="117" t="s">
        <v>129</v>
      </c>
      <c r="C69" s="201" t="s">
        <v>130</v>
      </c>
      <c r="D69" s="202" t="s">
        <v>131</v>
      </c>
      <c r="E69" s="203" t="n">
        <v>199</v>
      </c>
      <c r="F69" s="203" t="n">
        <v>331</v>
      </c>
      <c r="G69" s="204" t="n">
        <v>129</v>
      </c>
      <c r="H69" s="205" t="n">
        <f aca="false">+E69+F69-G69</f>
        <v>401</v>
      </c>
      <c r="I69" s="206" t="n">
        <v>1425</v>
      </c>
      <c r="J69" s="204" t="n">
        <v>1204</v>
      </c>
      <c r="K69" s="207" t="n">
        <f aca="false">+E69+F69+I69-G69-J69</f>
        <v>622</v>
      </c>
      <c r="L69" s="207"/>
      <c r="M69" s="207"/>
      <c r="N69" s="200" t="n">
        <f aca="false">+K69/H69-1</f>
        <v>0.551122194513716</v>
      </c>
      <c r="O69" s="137" t="n">
        <v>1068.75</v>
      </c>
      <c r="P69" s="137" t="n">
        <v>903</v>
      </c>
      <c r="Q69" s="137" t="n">
        <v>566.75</v>
      </c>
    </row>
    <row r="70" customFormat="false" ht="12.8" hidden="false" customHeight="false" outlineLevel="0" collapsed="false">
      <c r="A70" s="116" t="s">
        <v>557</v>
      </c>
      <c r="B70" s="117" t="s">
        <v>558</v>
      </c>
      <c r="C70" s="193" t="s">
        <v>852</v>
      </c>
      <c r="D70" s="8" t="s">
        <v>560</v>
      </c>
      <c r="E70" s="195"/>
      <c r="F70" s="195"/>
      <c r="G70" s="209"/>
      <c r="H70" s="197" t="n">
        <f aca="false">+E70+F70-G70</f>
        <v>0</v>
      </c>
      <c r="I70" s="195" t="n">
        <v>1</v>
      </c>
      <c r="J70" s="196" t="n">
        <v>1</v>
      </c>
      <c r="K70" s="199" t="n">
        <f aca="false">+E70+F70+I70-G70-J70</f>
        <v>0</v>
      </c>
      <c r="L70" s="199"/>
      <c r="M70" s="199"/>
      <c r="N70" s="200" t="e">
        <f aca="false">+K70/H70-1</f>
        <v>#DIV/0!</v>
      </c>
      <c r="O70" s="137" t="n">
        <v>0.75</v>
      </c>
      <c r="P70" s="137" t="n">
        <v>0.75</v>
      </c>
      <c r="Q70" s="137" t="n">
        <v>0</v>
      </c>
    </row>
    <row r="71" customFormat="false" ht="12.8" hidden="false" customHeight="false" outlineLevel="0" collapsed="false">
      <c r="A71" s="116" t="s">
        <v>853</v>
      </c>
      <c r="B71" s="117" t="s">
        <v>854</v>
      </c>
      <c r="C71" s="201" t="s">
        <v>799</v>
      </c>
      <c r="D71" s="12" t="s">
        <v>855</v>
      </c>
      <c r="E71" s="203" t="n">
        <v>2</v>
      </c>
      <c r="F71" s="203"/>
      <c r="G71" s="204" t="n">
        <v>1</v>
      </c>
      <c r="H71" s="205" t="n">
        <f aca="false">+E71+F71-G71</f>
        <v>1</v>
      </c>
      <c r="I71" s="203"/>
      <c r="J71" s="204" t="n">
        <v>1</v>
      </c>
      <c r="K71" s="207" t="n">
        <f aca="false">+E71+F71+I71-G71-J71</f>
        <v>0</v>
      </c>
      <c r="L71" s="207"/>
      <c r="M71" s="207"/>
      <c r="N71" s="200" t="n">
        <f aca="false">+K71/H71-1</f>
        <v>-1</v>
      </c>
      <c r="O71" s="137" t="n">
        <v>0</v>
      </c>
      <c r="P71" s="137" t="n">
        <v>0.75</v>
      </c>
      <c r="Q71" s="137" t="n">
        <v>0.25</v>
      </c>
    </row>
    <row r="72" customFormat="false" ht="12.8" hidden="false" customHeight="false" outlineLevel="0" collapsed="false">
      <c r="A72" s="116" t="s">
        <v>533</v>
      </c>
      <c r="B72" s="117" t="s">
        <v>534</v>
      </c>
      <c r="C72" s="201" t="s">
        <v>535</v>
      </c>
      <c r="D72" s="202" t="s">
        <v>536</v>
      </c>
      <c r="E72" s="203" t="n">
        <v>4</v>
      </c>
      <c r="F72" s="203" t="n">
        <v>1</v>
      </c>
      <c r="G72" s="204" t="n">
        <v>2</v>
      </c>
      <c r="H72" s="205" t="n">
        <f aca="false">+E72+F72-G72</f>
        <v>3</v>
      </c>
      <c r="I72" s="206" t="n">
        <v>2</v>
      </c>
      <c r="J72" s="204" t="n">
        <v>4</v>
      </c>
      <c r="K72" s="207" t="n">
        <f aca="false">+E72+F72+I72-G72-J72</f>
        <v>1</v>
      </c>
      <c r="L72" s="207"/>
      <c r="M72" s="207"/>
      <c r="N72" s="200" t="n">
        <f aca="false">+K72/H72-1</f>
        <v>-0.666666666666667</v>
      </c>
      <c r="O72" s="137" t="n">
        <v>1.5</v>
      </c>
      <c r="P72" s="137" t="n">
        <v>3</v>
      </c>
      <c r="Q72" s="137" t="n">
        <v>1.5</v>
      </c>
    </row>
    <row r="73" customFormat="false" ht="12.8" hidden="false" customHeight="false" outlineLevel="0" collapsed="false">
      <c r="A73" s="116" t="s">
        <v>377</v>
      </c>
      <c r="B73" s="117" t="s">
        <v>378</v>
      </c>
      <c r="C73" s="193" t="s">
        <v>379</v>
      </c>
      <c r="D73" s="213" t="s">
        <v>380</v>
      </c>
      <c r="E73" s="195" t="n">
        <v>8</v>
      </c>
      <c r="F73" s="195" t="n">
        <v>86</v>
      </c>
      <c r="G73" s="196" t="n">
        <v>30</v>
      </c>
      <c r="H73" s="197" t="n">
        <f aca="false">+E73+F73-G73</f>
        <v>64</v>
      </c>
      <c r="I73" s="195" t="n">
        <v>107</v>
      </c>
      <c r="J73" s="196" t="n">
        <v>97</v>
      </c>
      <c r="K73" s="199" t="n">
        <f aca="false">+E73+F73+I73-G73-J73</f>
        <v>74</v>
      </c>
      <c r="L73" s="199"/>
      <c r="M73" s="199"/>
      <c r="N73" s="200" t="n">
        <f aca="false">+K73/H73-1</f>
        <v>0.15625</v>
      </c>
      <c r="O73" s="137" t="n">
        <v>80.25</v>
      </c>
      <c r="P73" s="137" t="n">
        <v>72.75</v>
      </c>
      <c r="Q73" s="137" t="n">
        <v>71.5</v>
      </c>
    </row>
    <row r="74" customFormat="false" ht="12.8" hidden="false" customHeight="false" outlineLevel="0" collapsed="false">
      <c r="A74" s="113" t="s">
        <v>281</v>
      </c>
      <c r="B74" s="114" t="s">
        <v>282</v>
      </c>
      <c r="C74" s="201" t="s">
        <v>283</v>
      </c>
      <c r="D74" s="214" t="s">
        <v>284</v>
      </c>
      <c r="E74" s="203" t="n">
        <v>42</v>
      </c>
      <c r="F74" s="203" t="n">
        <v>136</v>
      </c>
      <c r="G74" s="204" t="n">
        <v>78</v>
      </c>
      <c r="H74" s="205" t="n">
        <f aca="false">+E74+F74-G74</f>
        <v>100</v>
      </c>
      <c r="I74" s="203" t="n">
        <v>101</v>
      </c>
      <c r="J74" s="204" t="n">
        <v>147</v>
      </c>
      <c r="K74" s="207" t="n">
        <f aca="false">+E74+F74+I74-G74-J74</f>
        <v>54</v>
      </c>
      <c r="L74" s="207"/>
      <c r="M74" s="207"/>
      <c r="N74" s="200" t="n">
        <f aca="false">+K74/H74-1</f>
        <v>-0.46</v>
      </c>
      <c r="O74" s="137" t="n">
        <v>75.75</v>
      </c>
      <c r="P74" s="137" t="n">
        <v>110.25</v>
      </c>
      <c r="Q74" s="137" t="n">
        <v>65.5</v>
      </c>
    </row>
    <row r="75" customFormat="false" ht="12.8" hidden="false" customHeight="false" outlineLevel="0" collapsed="false">
      <c r="A75" s="113" t="s">
        <v>421</v>
      </c>
      <c r="B75" s="114" t="s">
        <v>422</v>
      </c>
      <c r="C75" s="201" t="s">
        <v>423</v>
      </c>
      <c r="D75" s="12" t="s">
        <v>424</v>
      </c>
      <c r="E75" s="203" t="n">
        <v>0</v>
      </c>
      <c r="F75" s="203" t="n">
        <v>5</v>
      </c>
      <c r="G75" s="204" t="n">
        <v>3</v>
      </c>
      <c r="H75" s="205" t="n">
        <f aca="false">+E75+F75-G75</f>
        <v>2</v>
      </c>
      <c r="I75" s="203" t="n">
        <v>10</v>
      </c>
      <c r="J75" s="204" t="n">
        <v>10</v>
      </c>
      <c r="K75" s="207" t="n">
        <f aca="false">+E75+F75+I75-G75-J75</f>
        <v>2</v>
      </c>
      <c r="L75" s="207"/>
      <c r="M75" s="207"/>
      <c r="N75" s="200" t="n">
        <f aca="false">+K75/H75-1</f>
        <v>0</v>
      </c>
      <c r="O75" s="137" t="n">
        <v>7.5</v>
      </c>
      <c r="P75" s="137" t="n">
        <v>7.5</v>
      </c>
      <c r="Q75" s="137" t="n">
        <v>2</v>
      </c>
    </row>
    <row r="76" customFormat="false" ht="12.8" hidden="false" customHeight="false" outlineLevel="0" collapsed="false">
      <c r="A76" s="113" t="s">
        <v>293</v>
      </c>
      <c r="B76" s="114" t="s">
        <v>294</v>
      </c>
      <c r="C76" s="201" t="s">
        <v>295</v>
      </c>
      <c r="D76" s="12" t="s">
        <v>296</v>
      </c>
      <c r="E76" s="203" t="n">
        <v>42</v>
      </c>
      <c r="F76" s="203" t="n">
        <v>69</v>
      </c>
      <c r="G76" s="204" t="n">
        <v>47</v>
      </c>
      <c r="H76" s="205" t="n">
        <f aca="false">+E76+F76-G76</f>
        <v>64</v>
      </c>
      <c r="I76" s="203" t="n">
        <v>120</v>
      </c>
      <c r="J76" s="204" t="n">
        <v>121</v>
      </c>
      <c r="K76" s="207" t="n">
        <f aca="false">+E76+F76+I76-G76-J76</f>
        <v>63</v>
      </c>
      <c r="L76" s="207"/>
      <c r="M76" s="207"/>
      <c r="N76" s="200" t="n">
        <f aca="false">+K76/H76-1</f>
        <v>-0.015625</v>
      </c>
      <c r="O76" s="137" t="n">
        <v>90</v>
      </c>
      <c r="P76" s="137" t="n">
        <v>90.75</v>
      </c>
      <c r="Q76" s="137" t="n">
        <v>63.25</v>
      </c>
    </row>
    <row r="77" customFormat="false" ht="12.8" hidden="false" customHeight="false" outlineLevel="0" collapsed="false">
      <c r="A77" s="113" t="s">
        <v>353</v>
      </c>
      <c r="B77" s="114" t="s">
        <v>354</v>
      </c>
      <c r="C77" s="193" t="s">
        <v>355</v>
      </c>
      <c r="D77" s="8" t="s">
        <v>356</v>
      </c>
      <c r="E77" s="195"/>
      <c r="F77" s="195"/>
      <c r="G77" s="209"/>
      <c r="H77" s="197" t="n">
        <f aca="false">+E77+F77-G77</f>
        <v>0</v>
      </c>
      <c r="I77" s="195" t="n">
        <v>1</v>
      </c>
      <c r="J77" s="196" t="n">
        <v>1</v>
      </c>
      <c r="K77" s="199" t="n">
        <f aca="false">+E77+F77+I77-G77-J77</f>
        <v>0</v>
      </c>
      <c r="L77" s="199"/>
      <c r="M77" s="199"/>
      <c r="N77" s="200" t="e">
        <f aca="false">+K77/H77-1</f>
        <v>#DIV/0!</v>
      </c>
      <c r="O77" s="137" t="n">
        <v>0.75</v>
      </c>
      <c r="P77" s="137" t="n">
        <v>0.75</v>
      </c>
      <c r="Q77" s="137" t="n">
        <v>0</v>
      </c>
    </row>
    <row r="78" customFormat="false" ht="12.8" hidden="false" customHeight="false" outlineLevel="0" collapsed="false">
      <c r="A78" s="113" t="s">
        <v>96</v>
      </c>
      <c r="B78" s="114" t="s">
        <v>97</v>
      </c>
      <c r="C78" s="193" t="s">
        <v>98</v>
      </c>
      <c r="D78" s="8" t="s">
        <v>99</v>
      </c>
      <c r="E78" s="195" t="n">
        <v>959</v>
      </c>
      <c r="F78" s="195" t="n">
        <v>1083</v>
      </c>
      <c r="G78" s="196" t="n">
        <v>1025</v>
      </c>
      <c r="H78" s="197" t="n">
        <f aca="false">+E78+F78-G78</f>
        <v>1017</v>
      </c>
      <c r="I78" s="195" t="n">
        <v>2186</v>
      </c>
      <c r="J78" s="196" t="n">
        <v>2250</v>
      </c>
      <c r="K78" s="199" t="n">
        <f aca="false">+E78+F78+I78-G78-J78</f>
        <v>953</v>
      </c>
      <c r="L78" s="199"/>
      <c r="M78" s="199"/>
      <c r="N78" s="200" t="n">
        <f aca="false">+K78/H78-1</f>
        <v>-0.0629301868239921</v>
      </c>
      <c r="O78" s="137" t="n">
        <v>1639.5</v>
      </c>
      <c r="P78" s="137" t="n">
        <v>1687.5</v>
      </c>
      <c r="Q78" s="137" t="n">
        <v>969</v>
      </c>
    </row>
    <row r="79" customFormat="false" ht="12.8" hidden="false" customHeight="false" outlineLevel="0" collapsed="false">
      <c r="A79" s="116" t="s">
        <v>329</v>
      </c>
      <c r="B79" s="117" t="s">
        <v>330</v>
      </c>
      <c r="C79" s="193" t="s">
        <v>331</v>
      </c>
      <c r="D79" s="8" t="s">
        <v>332</v>
      </c>
      <c r="E79" s="195" t="n">
        <v>21</v>
      </c>
      <c r="F79" s="195" t="n">
        <v>13</v>
      </c>
      <c r="G79" s="196" t="n">
        <v>19</v>
      </c>
      <c r="H79" s="197" t="n">
        <f aca="false">+E79+F79-G79</f>
        <v>15</v>
      </c>
      <c r="I79" s="195" t="n">
        <v>66</v>
      </c>
      <c r="J79" s="196" t="n">
        <v>53</v>
      </c>
      <c r="K79" s="199" t="n">
        <f aca="false">+E79+F79+I79-G79-J79</f>
        <v>28</v>
      </c>
      <c r="L79" s="199"/>
      <c r="M79" s="199"/>
      <c r="N79" s="200" t="n">
        <f aca="false">+K79/H79-1</f>
        <v>0.866666666666667</v>
      </c>
      <c r="O79" s="137" t="n">
        <v>49.5</v>
      </c>
      <c r="P79" s="137" t="n">
        <v>39.75</v>
      </c>
      <c r="Q79" s="137" t="n">
        <v>24.75</v>
      </c>
    </row>
    <row r="80" customFormat="false" ht="12.8" hidden="false" customHeight="false" outlineLevel="0" collapsed="false">
      <c r="A80" s="116" t="s">
        <v>856</v>
      </c>
      <c r="B80" s="117" t="s">
        <v>857</v>
      </c>
      <c r="C80" s="201" t="s">
        <v>812</v>
      </c>
      <c r="D80" s="12" t="s">
        <v>858</v>
      </c>
      <c r="E80" s="203" t="n">
        <v>1</v>
      </c>
      <c r="F80" s="203"/>
      <c r="G80" s="211"/>
      <c r="H80" s="205" t="n">
        <f aca="false">+E80+F80-G80</f>
        <v>1</v>
      </c>
      <c r="I80" s="203"/>
      <c r="J80" s="204" t="n">
        <v>1</v>
      </c>
      <c r="K80" s="207" t="n">
        <f aca="false">+E80+F80+I80-G80-J80</f>
        <v>0</v>
      </c>
      <c r="L80" s="207"/>
      <c r="M80" s="207"/>
      <c r="N80" s="200" t="n">
        <f aca="false">+K80/H80-1</f>
        <v>-1</v>
      </c>
      <c r="O80" s="137" t="n">
        <v>0</v>
      </c>
      <c r="P80" s="137" t="n">
        <v>0.75</v>
      </c>
      <c r="Q80" s="137" t="n">
        <v>0.25</v>
      </c>
    </row>
    <row r="81" customFormat="false" ht="12.8" hidden="false" customHeight="false" outlineLevel="0" collapsed="false">
      <c r="A81" s="113" t="s">
        <v>273</v>
      </c>
      <c r="B81" s="114" t="s">
        <v>274</v>
      </c>
      <c r="C81" s="201" t="s">
        <v>275</v>
      </c>
      <c r="D81" s="12" t="s">
        <v>276</v>
      </c>
      <c r="E81" s="203" t="n">
        <v>354</v>
      </c>
      <c r="F81" s="203" t="n">
        <v>139</v>
      </c>
      <c r="G81" s="204" t="n">
        <v>205</v>
      </c>
      <c r="H81" s="205" t="n">
        <f aca="false">+E81+F81-G81</f>
        <v>288</v>
      </c>
      <c r="I81" s="203" t="n">
        <v>128</v>
      </c>
      <c r="J81" s="204" t="n">
        <v>313</v>
      </c>
      <c r="K81" s="207" t="n">
        <f aca="false">+E81+F81+I81-G81-J81</f>
        <v>103</v>
      </c>
      <c r="L81" s="207"/>
      <c r="M81" s="207"/>
      <c r="N81" s="200" t="n">
        <f aca="false">+K81/H81-1</f>
        <v>-0.642361111111111</v>
      </c>
      <c r="O81" s="137" t="n">
        <v>96</v>
      </c>
      <c r="P81" s="137" t="n">
        <v>234.75</v>
      </c>
      <c r="Q81" s="137" t="n">
        <v>149.25</v>
      </c>
    </row>
    <row r="82" customFormat="false" ht="12.8" hidden="false" customHeight="false" outlineLevel="0" collapsed="false">
      <c r="A82" s="116" t="s">
        <v>156</v>
      </c>
      <c r="B82" s="117" t="s">
        <v>157</v>
      </c>
      <c r="C82" s="201" t="s">
        <v>158</v>
      </c>
      <c r="D82" s="12" t="s">
        <v>159</v>
      </c>
      <c r="E82" s="203" t="n">
        <v>89</v>
      </c>
      <c r="F82" s="203" t="n">
        <v>243</v>
      </c>
      <c r="G82" s="204" t="n">
        <v>164</v>
      </c>
      <c r="H82" s="205" t="n">
        <f aca="false">+E82+F82-G82</f>
        <v>168</v>
      </c>
      <c r="I82" s="203" t="n">
        <v>336</v>
      </c>
      <c r="J82" s="204" t="n">
        <v>357</v>
      </c>
      <c r="K82" s="207" t="n">
        <f aca="false">+E82+F82+I82-G82-J82</f>
        <v>147</v>
      </c>
      <c r="L82" s="207"/>
      <c r="M82" s="207"/>
      <c r="N82" s="200" t="n">
        <f aca="false">+K82/H82-1</f>
        <v>-0.125</v>
      </c>
      <c r="O82" s="137" t="n">
        <v>252</v>
      </c>
      <c r="P82" s="137" t="n">
        <v>267.75</v>
      </c>
      <c r="Q82" s="137" t="n">
        <v>152.25</v>
      </c>
    </row>
    <row r="83" customFormat="false" ht="12.8" hidden="false" customHeight="false" outlineLevel="0" collapsed="false">
      <c r="A83" s="113" t="s">
        <v>289</v>
      </c>
      <c r="B83" s="114" t="s">
        <v>290</v>
      </c>
      <c r="C83" s="193" t="s">
        <v>291</v>
      </c>
      <c r="D83" s="8" t="s">
        <v>292</v>
      </c>
      <c r="E83" s="195" t="n">
        <v>40</v>
      </c>
      <c r="F83" s="195" t="n">
        <v>155</v>
      </c>
      <c r="G83" s="196" t="n">
        <v>131</v>
      </c>
      <c r="H83" s="197" t="n">
        <f aca="false">+E83+F83-G83</f>
        <v>64</v>
      </c>
      <c r="I83" s="195" t="n">
        <v>376</v>
      </c>
      <c r="J83" s="196" t="n">
        <v>393</v>
      </c>
      <c r="K83" s="199" t="n">
        <f aca="false">+E83+F83+I83-G83-J83</f>
        <v>47</v>
      </c>
      <c r="L83" s="199"/>
      <c r="M83" s="199"/>
      <c r="N83" s="200" t="n">
        <f aca="false">+K83/H83-1</f>
        <v>-0.265625</v>
      </c>
      <c r="O83" s="137" t="n">
        <v>282</v>
      </c>
      <c r="P83" s="137" t="n">
        <v>294.75</v>
      </c>
      <c r="Q83" s="137" t="n">
        <v>51.25</v>
      </c>
    </row>
    <row r="84" customFormat="false" ht="12.8" hidden="false" customHeight="false" outlineLevel="0" collapsed="false">
      <c r="A84" s="116" t="s">
        <v>409</v>
      </c>
      <c r="B84" s="117" t="s">
        <v>410</v>
      </c>
      <c r="C84" s="193" t="s">
        <v>411</v>
      </c>
      <c r="D84" s="8" t="s">
        <v>412</v>
      </c>
      <c r="E84" s="195" t="n">
        <v>7</v>
      </c>
      <c r="F84" s="195" t="n">
        <v>16</v>
      </c>
      <c r="G84" s="196" t="n">
        <v>16</v>
      </c>
      <c r="H84" s="197" t="n">
        <f aca="false">+E84+F84-G84</f>
        <v>7</v>
      </c>
      <c r="I84" s="195" t="n">
        <v>30</v>
      </c>
      <c r="J84" s="196" t="n">
        <v>27</v>
      </c>
      <c r="K84" s="199" t="n">
        <f aca="false">+E84+F84+I84-G84-J84</f>
        <v>10</v>
      </c>
      <c r="L84" s="199"/>
      <c r="M84" s="199"/>
      <c r="N84" s="200" t="n">
        <f aca="false">+K84/H84-1</f>
        <v>0.428571428571429</v>
      </c>
      <c r="O84" s="137" t="n">
        <v>22.5</v>
      </c>
      <c r="P84" s="137" t="n">
        <v>20.25</v>
      </c>
      <c r="Q84" s="137" t="n">
        <v>9.25</v>
      </c>
    </row>
    <row r="85" customFormat="false" ht="12.8" hidden="false" customHeight="false" outlineLevel="0" collapsed="false">
      <c r="A85" s="113" t="s">
        <v>192</v>
      </c>
      <c r="B85" s="114" t="s">
        <v>193</v>
      </c>
      <c r="C85" s="193" t="s">
        <v>194</v>
      </c>
      <c r="D85" s="8" t="s">
        <v>195</v>
      </c>
      <c r="E85" s="195" t="n">
        <v>30</v>
      </c>
      <c r="F85" s="195" t="n">
        <v>27</v>
      </c>
      <c r="G85" s="196" t="n">
        <v>22</v>
      </c>
      <c r="H85" s="197" t="n">
        <f aca="false">+E85+F85-G85</f>
        <v>35</v>
      </c>
      <c r="I85" s="195" t="n">
        <v>123</v>
      </c>
      <c r="J85" s="196" t="n">
        <v>94</v>
      </c>
      <c r="K85" s="199" t="n">
        <f aca="false">+E85+F85+I85-G85-J85</f>
        <v>64</v>
      </c>
      <c r="L85" s="199"/>
      <c r="M85" s="199"/>
      <c r="N85" s="200" t="n">
        <f aca="false">+K85/H85-1</f>
        <v>0.828571428571429</v>
      </c>
      <c r="O85" s="137" t="n">
        <v>92.25</v>
      </c>
      <c r="P85" s="137" t="n">
        <v>70.5</v>
      </c>
      <c r="Q85" s="137" t="n">
        <v>56.75</v>
      </c>
    </row>
    <row r="86" customFormat="false" ht="12.8" hidden="false" customHeight="false" outlineLevel="0" collapsed="false">
      <c r="A86" s="116" t="s">
        <v>265</v>
      </c>
      <c r="B86" s="117" t="s">
        <v>266</v>
      </c>
      <c r="C86" s="201" t="s">
        <v>267</v>
      </c>
      <c r="D86" s="12" t="s">
        <v>268</v>
      </c>
      <c r="E86" s="203" t="n">
        <v>49</v>
      </c>
      <c r="F86" s="203" t="n">
        <v>178</v>
      </c>
      <c r="G86" s="204" t="n">
        <v>161</v>
      </c>
      <c r="H86" s="205" t="n">
        <f aca="false">+E86+F86-G86</f>
        <v>66</v>
      </c>
      <c r="I86" s="203" t="n">
        <v>87</v>
      </c>
      <c r="J86" s="204" t="n">
        <v>126</v>
      </c>
      <c r="K86" s="207" t="n">
        <f aca="false">+E86+F86+I86-G86-J86</f>
        <v>27</v>
      </c>
      <c r="L86" s="207"/>
      <c r="M86" s="207"/>
      <c r="N86" s="200" t="n">
        <f aca="false">+K86/H86-1</f>
        <v>-0.590909090909091</v>
      </c>
      <c r="O86" s="137" t="n">
        <v>65.25</v>
      </c>
      <c r="P86" s="137" t="n">
        <v>94.5</v>
      </c>
      <c r="Q86" s="137" t="n">
        <v>36.75</v>
      </c>
    </row>
    <row r="87" customFormat="false" ht="12.8" hidden="false" customHeight="false" outlineLevel="0" collapsed="false">
      <c r="A87" s="113" t="s">
        <v>132</v>
      </c>
      <c r="B87" s="114" t="s">
        <v>133</v>
      </c>
      <c r="C87" s="201" t="s">
        <v>134</v>
      </c>
      <c r="D87" s="202" t="s">
        <v>135</v>
      </c>
      <c r="E87" s="203" t="n">
        <v>646</v>
      </c>
      <c r="F87" s="203" t="n">
        <v>1724</v>
      </c>
      <c r="G87" s="204" t="n">
        <v>1708</v>
      </c>
      <c r="H87" s="205" t="n">
        <f aca="false">+E87+F87-G87</f>
        <v>662</v>
      </c>
      <c r="I87" s="203" t="n">
        <v>1431</v>
      </c>
      <c r="J87" s="204" t="n">
        <v>1555</v>
      </c>
      <c r="K87" s="207" t="n">
        <f aca="false">+E87+F87+I87-G87-J87</f>
        <v>538</v>
      </c>
      <c r="L87" s="207"/>
      <c r="M87" s="207"/>
      <c r="N87" s="200" t="n">
        <f aca="false">+K87/H87-1</f>
        <v>-0.187311178247734</v>
      </c>
      <c r="O87" s="137" t="n">
        <v>1073.25</v>
      </c>
      <c r="P87" s="137" t="n">
        <v>1166.25</v>
      </c>
      <c r="Q87" s="137" t="n">
        <v>569</v>
      </c>
    </row>
    <row r="88" customFormat="false" ht="12.8" hidden="false" customHeight="false" outlineLevel="0" collapsed="false">
      <c r="A88" s="116" t="s">
        <v>349</v>
      </c>
      <c r="B88" s="117" t="s">
        <v>350</v>
      </c>
      <c r="C88" s="201" t="s">
        <v>351</v>
      </c>
      <c r="D88" s="12" t="s">
        <v>352</v>
      </c>
      <c r="E88" s="203" t="n">
        <v>5</v>
      </c>
      <c r="F88" s="203" t="n">
        <v>6</v>
      </c>
      <c r="G88" s="204" t="n">
        <v>8</v>
      </c>
      <c r="H88" s="205" t="n">
        <f aca="false">+E88+F88-G88</f>
        <v>3</v>
      </c>
      <c r="I88" s="206" t="n">
        <v>33</v>
      </c>
      <c r="J88" s="204" t="n">
        <v>20</v>
      </c>
      <c r="K88" s="207" t="n">
        <f aca="false">+E88+F88+I88-G88-J88</f>
        <v>16</v>
      </c>
      <c r="L88" s="207"/>
      <c r="M88" s="207"/>
      <c r="N88" s="200" t="n">
        <f aca="false">+K88/H88-1</f>
        <v>4.33333333333333</v>
      </c>
      <c r="O88" s="137" t="n">
        <v>24.75</v>
      </c>
      <c r="P88" s="137" t="n">
        <v>15</v>
      </c>
      <c r="Q88" s="137" t="n">
        <v>12.75</v>
      </c>
    </row>
    <row r="89" customFormat="false" ht="12.8" hidden="false" customHeight="false" outlineLevel="0" collapsed="false">
      <c r="A89" s="113" t="s">
        <v>301</v>
      </c>
      <c r="B89" s="114" t="s">
        <v>302</v>
      </c>
      <c r="C89" s="193" t="s">
        <v>303</v>
      </c>
      <c r="D89" s="8" t="s">
        <v>304</v>
      </c>
      <c r="E89" s="195" t="n">
        <v>44</v>
      </c>
      <c r="F89" s="195" t="n">
        <v>56</v>
      </c>
      <c r="G89" s="196" t="n">
        <v>70</v>
      </c>
      <c r="H89" s="197" t="n">
        <f aca="false">+E89+F89-G89</f>
        <v>30</v>
      </c>
      <c r="I89" s="195" t="n">
        <v>164</v>
      </c>
      <c r="J89" s="196" t="n">
        <v>140</v>
      </c>
      <c r="K89" s="199" t="n">
        <f aca="false">+E89+F89+I89-G89-J89</f>
        <v>54</v>
      </c>
      <c r="L89" s="199"/>
      <c r="M89" s="199"/>
      <c r="N89" s="200" t="n">
        <f aca="false">+K89/H89-1</f>
        <v>0.8</v>
      </c>
      <c r="O89" s="137" t="n">
        <v>123</v>
      </c>
      <c r="P89" s="137" t="n">
        <v>105</v>
      </c>
      <c r="Q89" s="137" t="n">
        <v>48</v>
      </c>
    </row>
    <row r="90" customFormat="false" ht="12.8" hidden="false" customHeight="false" outlineLevel="0" collapsed="false">
      <c r="A90" s="116" t="s">
        <v>104</v>
      </c>
      <c r="B90" s="117" t="s">
        <v>105</v>
      </c>
      <c r="C90" s="201" t="s">
        <v>106</v>
      </c>
      <c r="D90" s="12" t="s">
        <v>107</v>
      </c>
      <c r="E90" s="203" t="n">
        <v>339</v>
      </c>
      <c r="F90" s="203" t="n">
        <v>831</v>
      </c>
      <c r="G90" s="204" t="n">
        <v>762</v>
      </c>
      <c r="H90" s="205" t="n">
        <f aca="false">+E90+F90-G90</f>
        <v>408</v>
      </c>
      <c r="I90" s="203" t="n">
        <v>1414</v>
      </c>
      <c r="J90" s="204" t="n">
        <v>1211</v>
      </c>
      <c r="K90" s="207" t="n">
        <f aca="false">+E90+F90+I90-G90-J90</f>
        <v>611</v>
      </c>
      <c r="L90" s="207"/>
      <c r="M90" s="207"/>
      <c r="N90" s="200" t="n">
        <f aca="false">+K90/H90-1</f>
        <v>0.497549019607843</v>
      </c>
      <c r="O90" s="137" t="n">
        <v>1060.5</v>
      </c>
      <c r="P90" s="137" t="n">
        <v>908.25</v>
      </c>
      <c r="Q90" s="137" t="n">
        <v>560.25</v>
      </c>
    </row>
    <row r="91" customFormat="false" ht="12.8" hidden="false" customHeight="false" outlineLevel="0" collapsed="false">
      <c r="A91" s="113" t="s">
        <v>461</v>
      </c>
      <c r="B91" s="114" t="s">
        <v>462</v>
      </c>
      <c r="C91" s="193" t="s">
        <v>463</v>
      </c>
      <c r="D91" s="8" t="s">
        <v>464</v>
      </c>
      <c r="E91" s="195" t="n">
        <v>1</v>
      </c>
      <c r="F91" s="195"/>
      <c r="G91" s="196" t="n">
        <v>1</v>
      </c>
      <c r="H91" s="197" t="n">
        <f aca="false">+E91+F91-G91</f>
        <v>0</v>
      </c>
      <c r="I91" s="195" t="n">
        <v>5</v>
      </c>
      <c r="J91" s="196" t="n">
        <v>5</v>
      </c>
      <c r="K91" s="199" t="n">
        <f aca="false">+E91+F91+I91-G91-J91</f>
        <v>0</v>
      </c>
      <c r="L91" s="199"/>
      <c r="M91" s="199"/>
      <c r="N91" s="200" t="e">
        <f aca="false">+K91/H91-1</f>
        <v>#DIV/0!</v>
      </c>
      <c r="O91" s="137" t="n">
        <v>3.75</v>
      </c>
      <c r="P91" s="137" t="n">
        <v>3.75</v>
      </c>
      <c r="Q91" s="137" t="n">
        <v>0</v>
      </c>
    </row>
    <row r="92" customFormat="false" ht="12.8" hidden="false" customHeight="false" outlineLevel="0" collapsed="false">
      <c r="A92" s="113" t="s">
        <v>393</v>
      </c>
      <c r="B92" s="114" t="s">
        <v>394</v>
      </c>
      <c r="C92" s="193" t="s">
        <v>395</v>
      </c>
      <c r="D92" s="8" t="s">
        <v>396</v>
      </c>
      <c r="E92" s="195" t="n">
        <v>0</v>
      </c>
      <c r="F92" s="195" t="n">
        <v>3</v>
      </c>
      <c r="G92" s="196" t="n">
        <v>2</v>
      </c>
      <c r="H92" s="197" t="n">
        <f aca="false">+E92+F92-G92</f>
        <v>1</v>
      </c>
      <c r="I92" s="195" t="n">
        <v>10</v>
      </c>
      <c r="J92" s="196" t="n">
        <v>9</v>
      </c>
      <c r="K92" s="199" t="n">
        <f aca="false">+E92+F92+I92-G92-J92</f>
        <v>2</v>
      </c>
      <c r="L92" s="199"/>
      <c r="M92" s="199"/>
      <c r="N92" s="200" t="n">
        <f aca="false">+K92/H92-1</f>
        <v>1</v>
      </c>
      <c r="O92" s="137" t="n">
        <v>7.5</v>
      </c>
      <c r="P92" s="137" t="n">
        <v>6.75</v>
      </c>
      <c r="Q92" s="137" t="n">
        <v>1.75</v>
      </c>
    </row>
    <row r="93" customFormat="false" ht="12.8" hidden="false" customHeight="false" outlineLevel="0" collapsed="false">
      <c r="A93" s="113" t="s">
        <v>525</v>
      </c>
      <c r="B93" s="114" t="s">
        <v>526</v>
      </c>
      <c r="C93" s="201" t="s">
        <v>527</v>
      </c>
      <c r="D93" s="12" t="s">
        <v>528</v>
      </c>
      <c r="E93" s="203" t="n">
        <v>4</v>
      </c>
      <c r="F93" s="203" t="n">
        <v>3</v>
      </c>
      <c r="G93" s="204" t="n">
        <v>7</v>
      </c>
      <c r="H93" s="205" t="n">
        <f aca="false">+E93+F93-G93</f>
        <v>0</v>
      </c>
      <c r="I93" s="203" t="n">
        <v>4</v>
      </c>
      <c r="J93" s="204" t="n">
        <v>2</v>
      </c>
      <c r="K93" s="207" t="n">
        <f aca="false">+E93+F93+I93-G93-J93</f>
        <v>2</v>
      </c>
      <c r="L93" s="207"/>
      <c r="M93" s="207"/>
      <c r="N93" s="200" t="e">
        <f aca="false">+K93/H93-1</f>
        <v>#DIV/0!</v>
      </c>
      <c r="O93" s="137" t="n">
        <v>3</v>
      </c>
      <c r="P93" s="137" t="n">
        <v>1.5</v>
      </c>
      <c r="Q93" s="137" t="n">
        <v>1.5</v>
      </c>
    </row>
    <row r="94" customFormat="false" ht="12.8" hidden="false" customHeight="false" outlineLevel="0" collapsed="false">
      <c r="A94" s="113" t="s">
        <v>433</v>
      </c>
      <c r="B94" s="114" t="s">
        <v>434</v>
      </c>
      <c r="C94" s="193" t="s">
        <v>435</v>
      </c>
      <c r="D94" s="194" t="s">
        <v>436</v>
      </c>
      <c r="E94" s="195"/>
      <c r="F94" s="195" t="n">
        <v>2</v>
      </c>
      <c r="G94" s="196" t="n">
        <v>1</v>
      </c>
      <c r="H94" s="197" t="n">
        <f aca="false">+E94+F94-G94</f>
        <v>1</v>
      </c>
      <c r="I94" s="195" t="n">
        <v>3</v>
      </c>
      <c r="J94" s="196" t="n">
        <v>4</v>
      </c>
      <c r="K94" s="199" t="n">
        <f aca="false">+E94+F94+I94-G94-J94</f>
        <v>0</v>
      </c>
      <c r="L94" s="199"/>
      <c r="M94" s="199"/>
      <c r="N94" s="200" t="n">
        <f aca="false">+K94/H94-1</f>
        <v>-1</v>
      </c>
      <c r="O94" s="137" t="n">
        <v>2.25</v>
      </c>
      <c r="P94" s="137" t="n">
        <v>3</v>
      </c>
      <c r="Q94" s="137" t="n">
        <v>0.25</v>
      </c>
    </row>
    <row r="95" customFormat="false" ht="12.8" hidden="false" customHeight="false" outlineLevel="0" collapsed="false">
      <c r="A95" s="116" t="s">
        <v>325</v>
      </c>
      <c r="B95" s="117" t="s">
        <v>326</v>
      </c>
      <c r="C95" s="201" t="s">
        <v>327</v>
      </c>
      <c r="D95" s="12" t="s">
        <v>328</v>
      </c>
      <c r="E95" s="203" t="n">
        <v>20</v>
      </c>
      <c r="F95" s="203" t="n">
        <v>42</v>
      </c>
      <c r="G95" s="204" t="n">
        <v>33</v>
      </c>
      <c r="H95" s="205" t="n">
        <f aca="false">+E95+F95-G95</f>
        <v>29</v>
      </c>
      <c r="I95" s="203" t="n">
        <v>93</v>
      </c>
      <c r="J95" s="204" t="n">
        <v>80</v>
      </c>
      <c r="K95" s="207" t="n">
        <f aca="false">+E95+F95+I95-G95-J95</f>
        <v>42</v>
      </c>
      <c r="L95" s="207"/>
      <c r="M95" s="207"/>
      <c r="N95" s="200" t="n">
        <f aca="false">+K95/H95-1</f>
        <v>0.448275862068966</v>
      </c>
      <c r="O95" s="137" t="n">
        <v>69.75</v>
      </c>
      <c r="P95" s="137" t="n">
        <v>60</v>
      </c>
      <c r="Q95" s="137" t="n">
        <v>38.75</v>
      </c>
    </row>
    <row r="96" customFormat="false" ht="12.8" hidden="false" customHeight="false" outlineLevel="0" collapsed="false">
      <c r="A96" s="113" t="s">
        <v>80</v>
      </c>
      <c r="B96" s="114" t="s">
        <v>81</v>
      </c>
      <c r="C96" s="201" t="s">
        <v>82</v>
      </c>
      <c r="D96" s="202" t="s">
        <v>83</v>
      </c>
      <c r="E96" s="203" t="n">
        <v>1351</v>
      </c>
      <c r="F96" s="203" t="n">
        <v>2190</v>
      </c>
      <c r="G96" s="204" t="n">
        <v>1938</v>
      </c>
      <c r="H96" s="205" t="n">
        <f aca="false">+E96+F96-G96</f>
        <v>1603</v>
      </c>
      <c r="I96" s="203" t="n">
        <v>4891</v>
      </c>
      <c r="J96" s="204" t="n">
        <v>3688</v>
      </c>
      <c r="K96" s="207" t="n">
        <f aca="false">+E96+F96+I96-G96-J96</f>
        <v>2806</v>
      </c>
      <c r="L96" s="207"/>
      <c r="M96" s="207"/>
      <c r="N96" s="200" t="n">
        <f aca="false">+K96/H96-1</f>
        <v>0.750467872738615</v>
      </c>
      <c r="O96" s="137" t="n">
        <v>3668.25</v>
      </c>
      <c r="P96" s="137" t="n">
        <v>2766</v>
      </c>
      <c r="Q96" s="137" t="n">
        <v>2505.25</v>
      </c>
    </row>
    <row r="97" customFormat="false" ht="12.8" hidden="false" customHeight="false" outlineLevel="0" collapsed="false">
      <c r="A97" s="116" t="s">
        <v>357</v>
      </c>
      <c r="B97" s="117" t="s">
        <v>358</v>
      </c>
      <c r="C97" s="193" t="s">
        <v>359</v>
      </c>
      <c r="D97" s="8" t="s">
        <v>360</v>
      </c>
      <c r="E97" s="195" t="n">
        <v>2</v>
      </c>
      <c r="F97" s="195" t="n">
        <v>8</v>
      </c>
      <c r="G97" s="196" t="n">
        <v>6</v>
      </c>
      <c r="H97" s="197" t="n">
        <f aca="false">+E97+F97-G97</f>
        <v>4</v>
      </c>
      <c r="I97" s="195" t="n">
        <v>19</v>
      </c>
      <c r="J97" s="196" t="n">
        <v>16</v>
      </c>
      <c r="K97" s="199" t="n">
        <f aca="false">+E97+F97+I97-G97-J97</f>
        <v>7</v>
      </c>
      <c r="L97" s="199"/>
      <c r="M97" s="199"/>
      <c r="N97" s="200" t="n">
        <f aca="false">+K97/H97-1</f>
        <v>0.75</v>
      </c>
      <c r="O97" s="137" t="n">
        <v>14.25</v>
      </c>
      <c r="P97" s="137" t="n">
        <v>12</v>
      </c>
      <c r="Q97" s="137" t="n">
        <v>6.25</v>
      </c>
    </row>
    <row r="98" customFormat="false" ht="12.8" hidden="false" customHeight="false" outlineLevel="0" collapsed="false">
      <c r="A98" s="113" t="s">
        <v>254</v>
      </c>
      <c r="B98" s="114" t="s">
        <v>255</v>
      </c>
      <c r="C98" s="201" t="s">
        <v>48</v>
      </c>
      <c r="D98" s="12" t="s">
        <v>256</v>
      </c>
      <c r="E98" s="203" t="n">
        <v>27</v>
      </c>
      <c r="F98" s="203" t="n">
        <v>63</v>
      </c>
      <c r="G98" s="204" t="n">
        <v>36</v>
      </c>
      <c r="H98" s="205" t="n">
        <f aca="false">+E98+F98-G98</f>
        <v>54</v>
      </c>
      <c r="I98" s="203" t="n">
        <v>84</v>
      </c>
      <c r="J98" s="204" t="n">
        <v>106</v>
      </c>
      <c r="K98" s="207" t="n">
        <f aca="false">+E98+F98+I98-G98-J98</f>
        <v>32</v>
      </c>
      <c r="L98" s="207"/>
      <c r="M98" s="207"/>
      <c r="N98" s="200" t="n">
        <f aca="false">+K98/H98-1</f>
        <v>-0.407407407407407</v>
      </c>
      <c r="O98" s="137" t="n">
        <v>63</v>
      </c>
      <c r="P98" s="137" t="n">
        <v>79.5</v>
      </c>
      <c r="Q98" s="137" t="n">
        <v>37.5</v>
      </c>
    </row>
    <row r="99" customFormat="false" ht="12.8" hidden="false" customHeight="false" outlineLevel="0" collapsed="false">
      <c r="A99" s="116" t="s">
        <v>220</v>
      </c>
      <c r="B99" s="117" t="s">
        <v>221</v>
      </c>
      <c r="C99" s="201" t="s">
        <v>222</v>
      </c>
      <c r="D99" s="12" t="s">
        <v>223</v>
      </c>
      <c r="E99" s="203" t="n">
        <v>26</v>
      </c>
      <c r="F99" s="203" t="n">
        <v>20</v>
      </c>
      <c r="G99" s="204" t="n">
        <v>16</v>
      </c>
      <c r="H99" s="205" t="n">
        <f aca="false">+E99+F99-G99</f>
        <v>30</v>
      </c>
      <c r="I99" s="203" t="n">
        <v>80</v>
      </c>
      <c r="J99" s="204" t="n">
        <v>64</v>
      </c>
      <c r="K99" s="207" t="n">
        <f aca="false">+E99+F99+I99-G99-J99</f>
        <v>46</v>
      </c>
      <c r="L99" s="207"/>
      <c r="M99" s="207"/>
      <c r="N99" s="200" t="n">
        <f aca="false">+K99/H99-1</f>
        <v>0.533333333333333</v>
      </c>
      <c r="O99" s="137" t="n">
        <v>60</v>
      </c>
      <c r="P99" s="137" t="n">
        <v>48</v>
      </c>
      <c r="Q99" s="137" t="n">
        <v>42</v>
      </c>
    </row>
    <row r="100" customFormat="false" ht="12.8" hidden="false" customHeight="false" outlineLevel="0" collapsed="false">
      <c r="A100" s="113" t="s">
        <v>465</v>
      </c>
      <c r="B100" s="114" t="s">
        <v>466</v>
      </c>
      <c r="C100" s="201" t="s">
        <v>467</v>
      </c>
      <c r="D100" s="12" t="s">
        <v>468</v>
      </c>
      <c r="E100" s="203" t="n">
        <v>1</v>
      </c>
      <c r="F100" s="203"/>
      <c r="G100" s="204" t="n">
        <v>1</v>
      </c>
      <c r="H100" s="205" t="n">
        <f aca="false">+E100+F100-G100</f>
        <v>0</v>
      </c>
      <c r="I100" s="203" t="n">
        <v>8</v>
      </c>
      <c r="J100" s="204" t="n">
        <v>3</v>
      </c>
      <c r="K100" s="207" t="n">
        <f aca="false">+E100+F100+I100-G100-J100</f>
        <v>5</v>
      </c>
      <c r="L100" s="207"/>
      <c r="M100" s="207"/>
      <c r="N100" s="200" t="e">
        <f aca="false">+K100/H100-1</f>
        <v>#DIV/0!</v>
      </c>
      <c r="O100" s="137" t="n">
        <v>6</v>
      </c>
      <c r="P100" s="137" t="n">
        <v>2.25</v>
      </c>
      <c r="Q100" s="137" t="n">
        <v>3.75</v>
      </c>
    </row>
    <row r="101" customFormat="false" ht="12.8" hidden="false" customHeight="false" outlineLevel="0" collapsed="false">
      <c r="A101" s="116" t="s">
        <v>92</v>
      </c>
      <c r="B101" s="117" t="s">
        <v>93</v>
      </c>
      <c r="C101" s="193" t="s">
        <v>94</v>
      </c>
      <c r="D101" s="8" t="s">
        <v>95</v>
      </c>
      <c r="E101" s="195" t="n">
        <v>697</v>
      </c>
      <c r="F101" s="195" t="n">
        <v>1912</v>
      </c>
      <c r="G101" s="196" t="n">
        <v>1664</v>
      </c>
      <c r="H101" s="197" t="n">
        <f aca="false">+E101+F101-G101</f>
        <v>945</v>
      </c>
      <c r="I101" s="195" t="n">
        <v>2959</v>
      </c>
      <c r="J101" s="196" t="n">
        <v>3063</v>
      </c>
      <c r="K101" s="199" t="n">
        <f aca="false">+E101+F101+I101-G101-J101</f>
        <v>841</v>
      </c>
      <c r="L101" s="199"/>
      <c r="M101" s="199"/>
      <c r="N101" s="200" t="n">
        <f aca="false">+K101/H101-1</f>
        <v>-0.11005291005291</v>
      </c>
      <c r="O101" s="137" t="n">
        <v>2219.25</v>
      </c>
      <c r="P101" s="137" t="n">
        <v>2297.25</v>
      </c>
      <c r="Q101" s="137" t="n">
        <v>867</v>
      </c>
    </row>
    <row r="102" customFormat="false" ht="12.8" hidden="false" customHeight="false" outlineLevel="0" collapsed="false">
      <c r="A102" s="113" t="s">
        <v>553</v>
      </c>
      <c r="B102" s="114" t="s">
        <v>554</v>
      </c>
      <c r="C102" s="201" t="s">
        <v>555</v>
      </c>
      <c r="D102" s="12" t="s">
        <v>556</v>
      </c>
      <c r="E102" s="203"/>
      <c r="F102" s="203"/>
      <c r="G102" s="211"/>
      <c r="H102" s="205" t="n">
        <f aca="false">+E102+F102-G102</f>
        <v>0</v>
      </c>
      <c r="I102" s="203" t="n">
        <v>2</v>
      </c>
      <c r="J102" s="204" t="n">
        <v>2</v>
      </c>
      <c r="K102" s="207" t="n">
        <f aca="false">+E102+F102+I102-G102-J102</f>
        <v>0</v>
      </c>
      <c r="L102" s="207"/>
      <c r="M102" s="207"/>
      <c r="N102" s="200" t="e">
        <f aca="false">+K102/H102-1</f>
        <v>#DIV/0!</v>
      </c>
      <c r="O102" s="137" t="n">
        <v>1.5</v>
      </c>
      <c r="P102" s="137" t="n">
        <v>1.5</v>
      </c>
      <c r="Q102" s="137" t="n">
        <v>0</v>
      </c>
    </row>
    <row r="103" customFormat="false" ht="12.8" hidden="false" customHeight="false" outlineLevel="0" collapsed="false">
      <c r="A103" s="116" t="s">
        <v>333</v>
      </c>
      <c r="B103" s="117" t="s">
        <v>334</v>
      </c>
      <c r="C103" s="201" t="s">
        <v>335</v>
      </c>
      <c r="D103" s="12" t="s">
        <v>336</v>
      </c>
      <c r="E103" s="203" t="n">
        <v>87</v>
      </c>
      <c r="F103" s="203" t="n">
        <v>70</v>
      </c>
      <c r="G103" s="204" t="n">
        <v>75</v>
      </c>
      <c r="H103" s="205" t="n">
        <f aca="false">+E103+F103-G103</f>
        <v>82</v>
      </c>
      <c r="I103" s="203" t="n">
        <v>54</v>
      </c>
      <c r="J103" s="204" t="n">
        <v>88</v>
      </c>
      <c r="K103" s="207" t="n">
        <f aca="false">+E103+F103+I103-G103-J103</f>
        <v>48</v>
      </c>
      <c r="L103" s="207"/>
      <c r="M103" s="207"/>
      <c r="N103" s="200" t="n">
        <f aca="false">+K103/H103-1</f>
        <v>-0.414634146341463</v>
      </c>
      <c r="O103" s="137" t="n">
        <v>40.5</v>
      </c>
      <c r="P103" s="137" t="n">
        <v>66</v>
      </c>
      <c r="Q103" s="137" t="n">
        <v>56.5</v>
      </c>
    </row>
    <row r="104" customFormat="false" ht="12.8" hidden="false" customHeight="false" outlineLevel="0" collapsed="false">
      <c r="A104" s="116" t="s">
        <v>493</v>
      </c>
      <c r="B104" s="117" t="s">
        <v>494</v>
      </c>
      <c r="C104" s="193" t="s">
        <v>495</v>
      </c>
      <c r="D104" s="8" t="s">
        <v>496</v>
      </c>
      <c r="E104" s="195"/>
      <c r="F104" s="195"/>
      <c r="G104" s="209"/>
      <c r="H104" s="197" t="n">
        <f aca="false">+E104+F104-G104</f>
        <v>0</v>
      </c>
      <c r="I104" s="195" t="n">
        <v>1</v>
      </c>
      <c r="J104" s="196" t="n">
        <v>1</v>
      </c>
      <c r="K104" s="199" t="n">
        <f aca="false">+E104+F104+I104-G104-J104</f>
        <v>0</v>
      </c>
      <c r="L104" s="199"/>
      <c r="M104" s="199"/>
      <c r="N104" s="200" t="e">
        <f aca="false">+K104/H104-1</f>
        <v>#DIV/0!</v>
      </c>
      <c r="O104" s="137" t="n">
        <v>0.75</v>
      </c>
      <c r="P104" s="137" t="n">
        <v>0.75</v>
      </c>
      <c r="Q104" s="137" t="n">
        <v>0</v>
      </c>
    </row>
    <row r="105" customFormat="false" ht="12.8" hidden="false" customHeight="false" outlineLevel="0" collapsed="false">
      <c r="A105" s="116" t="s">
        <v>501</v>
      </c>
      <c r="B105" s="117" t="s">
        <v>502</v>
      </c>
      <c r="C105" s="201" t="s">
        <v>503</v>
      </c>
      <c r="D105" s="12" t="s">
        <v>504</v>
      </c>
      <c r="E105" s="203" t="n">
        <v>1</v>
      </c>
      <c r="F105" s="203"/>
      <c r="G105" s="204" t="n">
        <v>1</v>
      </c>
      <c r="H105" s="205" t="n">
        <f aca="false">+E105+F105-G105</f>
        <v>0</v>
      </c>
      <c r="I105" s="203" t="n">
        <v>3</v>
      </c>
      <c r="J105" s="204" t="n">
        <v>2</v>
      </c>
      <c r="K105" s="207" t="n">
        <f aca="false">+E105+F105+I105-G105-J105</f>
        <v>1</v>
      </c>
      <c r="L105" s="207"/>
      <c r="M105" s="207"/>
      <c r="N105" s="200" t="e">
        <f aca="false">+K105/H105-1</f>
        <v>#DIV/0!</v>
      </c>
      <c r="O105" s="137" t="n">
        <v>2.25</v>
      </c>
      <c r="P105" s="137" t="n">
        <v>1.5</v>
      </c>
      <c r="Q105" s="137" t="n">
        <v>0.75</v>
      </c>
    </row>
    <row r="106" customFormat="false" ht="12.8" hidden="false" customHeight="false" outlineLevel="0" collapsed="false">
      <c r="A106" s="113" t="s">
        <v>212</v>
      </c>
      <c r="B106" s="114" t="s">
        <v>213</v>
      </c>
      <c r="C106" s="201" t="s">
        <v>214</v>
      </c>
      <c r="D106" s="12" t="s">
        <v>215</v>
      </c>
      <c r="E106" s="203" t="n">
        <v>249</v>
      </c>
      <c r="F106" s="203" t="n">
        <v>383</v>
      </c>
      <c r="G106" s="204" t="n">
        <v>386</v>
      </c>
      <c r="H106" s="205" t="n">
        <f aca="false">+E106+F106-G106</f>
        <v>246</v>
      </c>
      <c r="I106" s="203" t="n">
        <v>450</v>
      </c>
      <c r="J106" s="204" t="n">
        <v>481</v>
      </c>
      <c r="K106" s="207" t="n">
        <f aca="false">+E106+F106+I106-G106-J106</f>
        <v>215</v>
      </c>
      <c r="L106" s="207"/>
      <c r="M106" s="207"/>
      <c r="N106" s="200" t="n">
        <f aca="false">+K106/H106-1</f>
        <v>-0.126016260162602</v>
      </c>
      <c r="O106" s="137" t="n">
        <v>337.5</v>
      </c>
      <c r="P106" s="137" t="n">
        <v>360.75</v>
      </c>
      <c r="Q106" s="137" t="n">
        <v>222.75</v>
      </c>
    </row>
    <row r="107" customFormat="false" ht="12.8" hidden="false" customHeight="false" outlineLevel="0" collapsed="false">
      <c r="A107" s="116" t="s">
        <v>100</v>
      </c>
      <c r="B107" s="117" t="s">
        <v>101</v>
      </c>
      <c r="C107" s="201" t="s">
        <v>102</v>
      </c>
      <c r="D107" s="12" t="s">
        <v>103</v>
      </c>
      <c r="E107" s="203" t="n">
        <v>808</v>
      </c>
      <c r="F107" s="203" t="n">
        <v>1077</v>
      </c>
      <c r="G107" s="204" t="n">
        <v>887</v>
      </c>
      <c r="H107" s="205" t="n">
        <f aca="false">+E107+F107-G107</f>
        <v>998</v>
      </c>
      <c r="I107" s="203" t="n">
        <v>1431</v>
      </c>
      <c r="J107" s="204" t="n">
        <v>1586</v>
      </c>
      <c r="K107" s="207" t="n">
        <f aca="false">+E107+F107+I107-G107-J107</f>
        <v>843</v>
      </c>
      <c r="L107" s="207"/>
      <c r="M107" s="207"/>
      <c r="N107" s="200" t="n">
        <f aca="false">+K107/H107-1</f>
        <v>-0.155310621242485</v>
      </c>
      <c r="O107" s="137" t="n">
        <v>1073.25</v>
      </c>
      <c r="P107" s="137" t="n">
        <v>1189.5</v>
      </c>
      <c r="Q107" s="137" t="n">
        <v>881.75</v>
      </c>
    </row>
    <row r="108" customFormat="false" ht="12.8" hidden="false" customHeight="false" outlineLevel="0" collapsed="false">
      <c r="A108" s="113" t="s">
        <v>196</v>
      </c>
      <c r="B108" s="114" t="s">
        <v>197</v>
      </c>
      <c r="C108" s="201" t="s">
        <v>198</v>
      </c>
      <c r="D108" s="12" t="s">
        <v>199</v>
      </c>
      <c r="E108" s="203" t="n">
        <v>79</v>
      </c>
      <c r="F108" s="203" t="n">
        <v>101</v>
      </c>
      <c r="G108" s="204" t="n">
        <v>59</v>
      </c>
      <c r="H108" s="205" t="n">
        <f aca="false">+E108+F108-G108</f>
        <v>121</v>
      </c>
      <c r="I108" s="203" t="n">
        <v>161</v>
      </c>
      <c r="J108" s="204" t="n">
        <v>102</v>
      </c>
      <c r="K108" s="207" t="n">
        <f aca="false">+E108+F108+I108-G108-J108</f>
        <v>180</v>
      </c>
      <c r="L108" s="207"/>
      <c r="M108" s="207"/>
      <c r="N108" s="200" t="n">
        <f aca="false">+K108/H108-1</f>
        <v>0.487603305785124</v>
      </c>
      <c r="O108" s="137" t="n">
        <v>120.75</v>
      </c>
      <c r="P108" s="137" t="n">
        <v>76.5</v>
      </c>
      <c r="Q108" s="137" t="n">
        <v>165.25</v>
      </c>
    </row>
    <row r="109" customFormat="false" ht="12.8" hidden="false" customHeight="false" outlineLevel="0" collapsed="false">
      <c r="A109" s="116" t="s">
        <v>437</v>
      </c>
      <c r="B109" s="117" t="s">
        <v>438</v>
      </c>
      <c r="C109" s="193" t="s">
        <v>439</v>
      </c>
      <c r="D109" s="8" t="s">
        <v>440</v>
      </c>
      <c r="E109" s="195" t="n">
        <v>4</v>
      </c>
      <c r="F109" s="195" t="n">
        <v>4</v>
      </c>
      <c r="G109" s="196" t="n">
        <v>3</v>
      </c>
      <c r="H109" s="197" t="n">
        <f aca="false">+E109+F109-G109</f>
        <v>5</v>
      </c>
      <c r="I109" s="198" t="n">
        <v>4</v>
      </c>
      <c r="J109" s="196" t="n">
        <v>8</v>
      </c>
      <c r="K109" s="199" t="n">
        <f aca="false">+E109+F109+I109-G109-J109</f>
        <v>1</v>
      </c>
      <c r="L109" s="199"/>
      <c r="M109" s="199"/>
      <c r="N109" s="200" t="n">
        <f aca="false">+K109/H109-1</f>
        <v>-0.8</v>
      </c>
      <c r="O109" s="137" t="n">
        <v>3</v>
      </c>
      <c r="P109" s="137" t="n">
        <v>6</v>
      </c>
      <c r="Q109" s="137" t="n">
        <v>2</v>
      </c>
    </row>
    <row r="110" customFormat="false" ht="12.8" hidden="false" customHeight="false" outlineLevel="0" collapsed="false">
      <c r="A110" s="113" t="s">
        <v>124</v>
      </c>
      <c r="B110" s="114" t="s">
        <v>125</v>
      </c>
      <c r="C110" s="193" t="s">
        <v>126</v>
      </c>
      <c r="D110" s="194" t="s">
        <v>127</v>
      </c>
      <c r="E110" s="195" t="n">
        <v>1115</v>
      </c>
      <c r="F110" s="195" t="n">
        <v>693</v>
      </c>
      <c r="G110" s="196" t="n">
        <v>1358</v>
      </c>
      <c r="H110" s="197" t="n">
        <f aca="false">+E110+F110-G110</f>
        <v>450</v>
      </c>
      <c r="I110" s="195" t="n">
        <v>943</v>
      </c>
      <c r="J110" s="196" t="n">
        <v>994</v>
      </c>
      <c r="K110" s="199" t="n">
        <f aca="false">+E110+F110+I110-G110-J110</f>
        <v>399</v>
      </c>
      <c r="L110" s="199"/>
      <c r="M110" s="199"/>
      <c r="N110" s="200" t="n">
        <f aca="false">+K110/H110-1</f>
        <v>-0.113333333333333</v>
      </c>
      <c r="O110" s="137" t="n">
        <v>707.25</v>
      </c>
      <c r="P110" s="137" t="n">
        <v>745.5</v>
      </c>
      <c r="Q110" s="137" t="n">
        <v>411.75</v>
      </c>
    </row>
    <row r="111" customFormat="false" ht="12.8" hidden="false" customHeight="false" outlineLevel="0" collapsed="false">
      <c r="A111" s="1" t="s">
        <v>859</v>
      </c>
      <c r="B111" s="1" t="s">
        <v>860</v>
      </c>
      <c r="C111" s="201" t="s">
        <v>861</v>
      </c>
      <c r="D111" s="202" t="s">
        <v>862</v>
      </c>
      <c r="E111" s="203" t="n">
        <v>1</v>
      </c>
      <c r="F111" s="203"/>
      <c r="G111" s="204" t="n">
        <v>1</v>
      </c>
      <c r="H111" s="205" t="n">
        <f aca="false">+E111+F111-G111</f>
        <v>0</v>
      </c>
      <c r="I111" s="203"/>
      <c r="J111" s="211"/>
      <c r="K111" s="207" t="n">
        <f aca="false">+E111+F111+I111-G111-J111</f>
        <v>0</v>
      </c>
      <c r="L111" s="207"/>
      <c r="M111" s="207"/>
      <c r="N111" s="200" t="e">
        <f aca="false">+K111/H111-1</f>
        <v>#DIV/0!</v>
      </c>
      <c r="O111" s="137" t="n">
        <v>0</v>
      </c>
      <c r="P111" s="137" t="n">
        <v>0</v>
      </c>
      <c r="Q111" s="137" t="n">
        <v>0</v>
      </c>
    </row>
    <row r="112" customFormat="false" ht="12.8" hidden="false" customHeight="false" outlineLevel="0" collapsed="false">
      <c r="A112" s="113" t="s">
        <v>863</v>
      </c>
      <c r="B112" s="114" t="s">
        <v>864</v>
      </c>
      <c r="C112" s="193" t="s">
        <v>804</v>
      </c>
      <c r="D112" s="194" t="s">
        <v>805</v>
      </c>
      <c r="E112" s="195" t="n">
        <v>1</v>
      </c>
      <c r="F112" s="195"/>
      <c r="G112" s="196" t="n">
        <v>1</v>
      </c>
      <c r="H112" s="197" t="n">
        <f aca="false">+E112+F112-G112</f>
        <v>0</v>
      </c>
      <c r="I112" s="195"/>
      <c r="J112" s="209"/>
      <c r="K112" s="199" t="n">
        <f aca="false">+E112+F112+I112-G112-J112</f>
        <v>0</v>
      </c>
      <c r="L112" s="199"/>
      <c r="M112" s="199"/>
      <c r="N112" s="200" t="e">
        <f aca="false">+K112/H112-1</f>
        <v>#DIV/0!</v>
      </c>
      <c r="O112" s="137" t="n">
        <v>0</v>
      </c>
      <c r="P112" s="137" t="n">
        <v>0</v>
      </c>
      <c r="Q112" s="137" t="n">
        <v>0</v>
      </c>
    </row>
    <row r="113" customFormat="false" ht="12.8" hidden="false" customHeight="false" outlineLevel="0" collapsed="false">
      <c r="A113" s="113" t="s">
        <v>188</v>
      </c>
      <c r="B113" s="114" t="s">
        <v>189</v>
      </c>
      <c r="C113" s="193" t="s">
        <v>190</v>
      </c>
      <c r="D113" s="8" t="s">
        <v>191</v>
      </c>
      <c r="E113" s="195" t="n">
        <v>83</v>
      </c>
      <c r="F113" s="195" t="n">
        <v>103</v>
      </c>
      <c r="G113" s="196" t="n">
        <v>128</v>
      </c>
      <c r="H113" s="197" t="n">
        <f aca="false">+E113+F113-G113</f>
        <v>58</v>
      </c>
      <c r="I113" s="195" t="n">
        <v>209</v>
      </c>
      <c r="J113" s="196" t="n">
        <v>176</v>
      </c>
      <c r="K113" s="199" t="n">
        <f aca="false">+E113+F113+I113-G113-J113</f>
        <v>91</v>
      </c>
      <c r="L113" s="199"/>
      <c r="M113" s="199"/>
      <c r="N113" s="200" t="n">
        <f aca="false">+K113/H113-1</f>
        <v>0.568965517241379</v>
      </c>
      <c r="O113" s="137" t="n">
        <v>156.75</v>
      </c>
      <c r="P113" s="137" t="n">
        <v>132</v>
      </c>
      <c r="Q113" s="137" t="n">
        <v>82.75</v>
      </c>
    </row>
    <row r="114" customFormat="false" ht="12.8" hidden="false" customHeight="false" outlineLevel="0" collapsed="false">
      <c r="A114" s="116" t="s">
        <v>148</v>
      </c>
      <c r="B114" s="117" t="s">
        <v>149</v>
      </c>
      <c r="C114" s="193" t="s">
        <v>150</v>
      </c>
      <c r="D114" s="8" t="s">
        <v>151</v>
      </c>
      <c r="E114" s="195" t="n">
        <v>275</v>
      </c>
      <c r="F114" s="195" t="n">
        <v>1089</v>
      </c>
      <c r="G114" s="196" t="n">
        <v>852</v>
      </c>
      <c r="H114" s="197" t="n">
        <f aca="false">+E114+F114-G114</f>
        <v>512</v>
      </c>
      <c r="I114" s="195" t="n">
        <v>1278</v>
      </c>
      <c r="J114" s="196" t="n">
        <v>1253</v>
      </c>
      <c r="K114" s="199" t="n">
        <f aca="false">+E114+F114+I114-G114-J114</f>
        <v>537</v>
      </c>
      <c r="L114" s="199"/>
      <c r="M114" s="199"/>
      <c r="N114" s="200" t="n">
        <f aca="false">+K114/H114-1</f>
        <v>0.048828125</v>
      </c>
      <c r="O114" s="137" t="n">
        <v>958.5</v>
      </c>
      <c r="P114" s="137" t="n">
        <v>939.75</v>
      </c>
      <c r="Q114" s="137" t="n">
        <v>530.75</v>
      </c>
    </row>
    <row r="115" customFormat="false" ht="12.8" hidden="false" customHeight="false" outlineLevel="0" collapsed="false">
      <c r="A115" s="113" t="s">
        <v>108</v>
      </c>
      <c r="B115" s="114" t="s">
        <v>109</v>
      </c>
      <c r="C115" s="201" t="s">
        <v>110</v>
      </c>
      <c r="D115" s="202" t="s">
        <v>111</v>
      </c>
      <c r="E115" s="203" t="n">
        <v>1232</v>
      </c>
      <c r="F115" s="203" t="n">
        <v>982</v>
      </c>
      <c r="G115" s="204" t="n">
        <v>1212</v>
      </c>
      <c r="H115" s="205" t="n">
        <f aca="false">+E115+F115-G115</f>
        <v>1002</v>
      </c>
      <c r="I115" s="203" t="n">
        <v>1798</v>
      </c>
      <c r="J115" s="204" t="n">
        <v>1433</v>
      </c>
      <c r="K115" s="207" t="n">
        <f aca="false">+E115+F115+I115-G115-J115</f>
        <v>1367</v>
      </c>
      <c r="L115" s="207"/>
      <c r="M115" s="207"/>
      <c r="N115" s="200" t="n">
        <f aca="false">+K115/H115-1</f>
        <v>0.364271457085828</v>
      </c>
      <c r="O115" s="137" t="n">
        <v>1348.5</v>
      </c>
      <c r="P115" s="137" t="n">
        <v>1074.75</v>
      </c>
      <c r="Q115" s="137" t="n">
        <v>1275.75</v>
      </c>
    </row>
    <row r="116" customFormat="false" ht="12.8" hidden="false" customHeight="false" outlineLevel="0" collapsed="false">
      <c r="A116" s="116" t="s">
        <v>469</v>
      </c>
      <c r="B116" s="117" t="s">
        <v>470</v>
      </c>
      <c r="C116" s="201" t="s">
        <v>471</v>
      </c>
      <c r="D116" s="214" t="s">
        <v>472</v>
      </c>
      <c r="E116" s="203" t="n">
        <v>0</v>
      </c>
      <c r="F116" s="203" t="n">
        <v>4</v>
      </c>
      <c r="G116" s="204" t="n">
        <v>4</v>
      </c>
      <c r="H116" s="205" t="n">
        <f aca="false">+E116+F116-G116</f>
        <v>0</v>
      </c>
      <c r="I116" s="203" t="n">
        <v>14</v>
      </c>
      <c r="J116" s="204" t="n">
        <v>4</v>
      </c>
      <c r="K116" s="207" t="n">
        <f aca="false">+E116+F116+I116-G116-J116</f>
        <v>10</v>
      </c>
      <c r="L116" s="207"/>
      <c r="M116" s="207"/>
      <c r="N116" s="200" t="e">
        <f aca="false">+K116/H116-1</f>
        <v>#DIV/0!</v>
      </c>
      <c r="O116" s="137" t="n">
        <v>10.5</v>
      </c>
      <c r="P116" s="137" t="n">
        <v>3</v>
      </c>
      <c r="Q116" s="137" t="n">
        <v>7.5</v>
      </c>
    </row>
    <row r="117" customFormat="false" ht="12.8" hidden="false" customHeight="false" outlineLevel="0" collapsed="false">
      <c r="A117" s="113" t="s">
        <v>361</v>
      </c>
      <c r="B117" s="114" t="s">
        <v>362</v>
      </c>
      <c r="C117" s="193" t="s">
        <v>363</v>
      </c>
      <c r="D117" s="213" t="s">
        <v>364</v>
      </c>
      <c r="E117" s="195" t="n">
        <v>14</v>
      </c>
      <c r="F117" s="195" t="n">
        <v>10</v>
      </c>
      <c r="G117" s="196" t="n">
        <v>17</v>
      </c>
      <c r="H117" s="197" t="n">
        <f aca="false">+E117+F117-G117</f>
        <v>7</v>
      </c>
      <c r="I117" s="195" t="n">
        <v>7</v>
      </c>
      <c r="J117" s="196" t="n">
        <v>14</v>
      </c>
      <c r="K117" s="199" t="n">
        <f aca="false">+E117+F117+I117-G117-J117</f>
        <v>0</v>
      </c>
      <c r="L117" s="199"/>
      <c r="M117" s="199"/>
      <c r="N117" s="200" t="n">
        <f aca="false">+K117/H117-1</f>
        <v>-1</v>
      </c>
      <c r="O117" s="137" t="n">
        <v>5.25</v>
      </c>
      <c r="P117" s="137" t="n">
        <v>10.5</v>
      </c>
      <c r="Q117" s="137" t="n">
        <v>1.75</v>
      </c>
    </row>
    <row r="118" customFormat="false" ht="12.8" hidden="false" customHeight="false" outlineLevel="0" collapsed="false">
      <c r="A118" s="113"/>
      <c r="B118" s="114"/>
      <c r="C118" s="201" t="s">
        <v>865</v>
      </c>
      <c r="D118" s="214"/>
      <c r="E118" s="203" t="n">
        <v>2</v>
      </c>
      <c r="F118" s="203"/>
      <c r="G118" s="211"/>
      <c r="H118" s="205" t="n">
        <f aca="false">+E118+F118-G118</f>
        <v>2</v>
      </c>
      <c r="I118" s="203"/>
      <c r="J118" s="204" t="n">
        <v>2</v>
      </c>
      <c r="K118" s="207" t="n">
        <f aca="false">+E118+F118+I118-G118-J118</f>
        <v>0</v>
      </c>
      <c r="L118" s="207"/>
      <c r="M118" s="207"/>
      <c r="N118" s="200" t="n">
        <f aca="false">+K118/H118-1</f>
        <v>-1</v>
      </c>
      <c r="O118" s="137" t="n">
        <v>0</v>
      </c>
      <c r="P118" s="137" t="n">
        <v>1.5</v>
      </c>
      <c r="Q118" s="137" t="n">
        <v>0.5</v>
      </c>
    </row>
    <row r="119" customFormat="false" ht="12.8" hidden="false" customHeight="false" outlineLevel="0" collapsed="false">
      <c r="A119" s="116" t="s">
        <v>365</v>
      </c>
      <c r="B119" s="117" t="s">
        <v>366</v>
      </c>
      <c r="C119" s="201" t="s">
        <v>367</v>
      </c>
      <c r="D119" s="12" t="s">
        <v>368</v>
      </c>
      <c r="E119" s="203" t="n">
        <v>5</v>
      </c>
      <c r="F119" s="203" t="n">
        <v>9</v>
      </c>
      <c r="G119" s="204" t="n">
        <v>8</v>
      </c>
      <c r="H119" s="205" t="n">
        <f aca="false">+E119+F119-G119</f>
        <v>6</v>
      </c>
      <c r="I119" s="203" t="n">
        <v>8</v>
      </c>
      <c r="J119" s="204" t="n">
        <v>12</v>
      </c>
      <c r="K119" s="207" t="n">
        <f aca="false">+E119+F119+I119-G119-J119</f>
        <v>2</v>
      </c>
      <c r="L119" s="207"/>
      <c r="M119" s="207"/>
      <c r="N119" s="200" t="n">
        <f aca="false">+K119/H119-1</f>
        <v>-0.666666666666667</v>
      </c>
      <c r="O119" s="137" t="n">
        <v>6</v>
      </c>
      <c r="P119" s="137" t="n">
        <v>9</v>
      </c>
      <c r="Q119" s="137" t="n">
        <v>3</v>
      </c>
    </row>
    <row r="120" customFormat="false" ht="12.8" hidden="false" customHeight="false" outlineLevel="0" collapsed="false">
      <c r="A120" s="113" t="s">
        <v>164</v>
      </c>
      <c r="B120" s="114" t="s">
        <v>165</v>
      </c>
      <c r="C120" s="193" t="s">
        <v>166</v>
      </c>
      <c r="D120" s="8" t="s">
        <v>167</v>
      </c>
      <c r="E120" s="195" t="n">
        <v>1387</v>
      </c>
      <c r="F120" s="195" t="n">
        <v>659</v>
      </c>
      <c r="G120" s="196" t="n">
        <v>919</v>
      </c>
      <c r="H120" s="197" t="n">
        <f aca="false">+E120+F120-G120</f>
        <v>1127</v>
      </c>
      <c r="I120" s="195" t="n">
        <v>799</v>
      </c>
      <c r="J120" s="196" t="n">
        <v>1304</v>
      </c>
      <c r="K120" s="199" t="n">
        <f aca="false">+E120+F120+I120-G120-J120</f>
        <v>622</v>
      </c>
      <c r="L120" s="199"/>
      <c r="M120" s="199"/>
      <c r="N120" s="200" t="n">
        <f aca="false">+K120/H120-1</f>
        <v>-0.448092280390417</v>
      </c>
      <c r="O120" s="137" t="n">
        <v>599.25</v>
      </c>
      <c r="P120" s="137" t="n">
        <v>978</v>
      </c>
      <c r="Q120" s="137" t="n">
        <v>748.25</v>
      </c>
    </row>
    <row r="121" customFormat="false" ht="12.8" hidden="false" customHeight="false" outlineLevel="0" collapsed="false">
      <c r="A121" s="113" t="s">
        <v>561</v>
      </c>
      <c r="B121" s="114" t="s">
        <v>562</v>
      </c>
      <c r="C121" s="201" t="s">
        <v>563</v>
      </c>
      <c r="D121" s="202" t="s">
        <v>564</v>
      </c>
      <c r="E121" s="203"/>
      <c r="F121" s="212" t="n">
        <v>2</v>
      </c>
      <c r="G121" s="204" t="n">
        <v>1</v>
      </c>
      <c r="H121" s="205" t="n">
        <f aca="false">+E121+F121-G121</f>
        <v>1</v>
      </c>
      <c r="I121" s="203"/>
      <c r="J121" s="211"/>
      <c r="K121" s="207" t="n">
        <f aca="false">+E121+F121+I121-G121-J121</f>
        <v>1</v>
      </c>
      <c r="L121" s="207"/>
      <c r="M121" s="207"/>
      <c r="N121" s="200" t="n">
        <f aca="false">+K121/H121-1</f>
        <v>0</v>
      </c>
      <c r="O121" s="137" t="n">
        <v>0</v>
      </c>
      <c r="P121" s="137" t="n">
        <v>0</v>
      </c>
      <c r="Q121" s="137" t="n">
        <v>1</v>
      </c>
    </row>
    <row r="122" customFormat="false" ht="12.8" hidden="false" customHeight="false" outlineLevel="0" collapsed="false">
      <c r="A122" s="116" t="s">
        <v>136</v>
      </c>
      <c r="B122" s="117" t="s">
        <v>137</v>
      </c>
      <c r="C122" s="193" t="s">
        <v>138</v>
      </c>
      <c r="D122" s="8" t="s">
        <v>139</v>
      </c>
      <c r="E122" s="195" t="n">
        <v>446</v>
      </c>
      <c r="F122" s="195" t="n">
        <v>368</v>
      </c>
      <c r="G122" s="196" t="n">
        <v>517</v>
      </c>
      <c r="H122" s="197" t="n">
        <f aca="false">+E122+F122-G122</f>
        <v>297</v>
      </c>
      <c r="I122" s="195" t="n">
        <v>706</v>
      </c>
      <c r="J122" s="196" t="n">
        <v>445</v>
      </c>
      <c r="K122" s="199" t="n">
        <f aca="false">+E122+F122+I122-G122-J122</f>
        <v>558</v>
      </c>
      <c r="L122" s="199"/>
      <c r="M122" s="199"/>
      <c r="N122" s="200" t="n">
        <f aca="false">+K122/H122-1</f>
        <v>0.878787878787879</v>
      </c>
      <c r="O122" s="137" t="n">
        <v>529.5</v>
      </c>
      <c r="P122" s="137" t="n">
        <v>333.75</v>
      </c>
      <c r="Q122" s="137" t="n">
        <v>492.75</v>
      </c>
    </row>
    <row r="123" customFormat="false" ht="12.8" hidden="false" customHeight="false" outlineLevel="0" collapsed="false">
      <c r="A123" s="113" t="s">
        <v>257</v>
      </c>
      <c r="B123" s="114" t="s">
        <v>258</v>
      </c>
      <c r="C123" s="193" t="s">
        <v>259</v>
      </c>
      <c r="D123" s="8" t="s">
        <v>260</v>
      </c>
      <c r="E123" s="195" t="n">
        <v>39</v>
      </c>
      <c r="F123" s="195" t="n">
        <v>72</v>
      </c>
      <c r="G123" s="196" t="n">
        <v>58</v>
      </c>
      <c r="H123" s="197" t="n">
        <f aca="false">+E123+F123-G123</f>
        <v>53</v>
      </c>
      <c r="I123" s="195" t="n">
        <v>91</v>
      </c>
      <c r="J123" s="196" t="n">
        <v>98</v>
      </c>
      <c r="K123" s="199" t="n">
        <f aca="false">+E123+F123+I123-G123-J123</f>
        <v>46</v>
      </c>
      <c r="L123" s="199"/>
      <c r="M123" s="199"/>
      <c r="N123" s="200" t="n">
        <f aca="false">+K123/H123-1</f>
        <v>-0.132075471698113</v>
      </c>
      <c r="O123" s="137" t="n">
        <v>68.25</v>
      </c>
      <c r="P123" s="137" t="n">
        <v>73.5</v>
      </c>
      <c r="Q123" s="137" t="n">
        <v>47.75</v>
      </c>
    </row>
    <row r="124" customFormat="false" ht="12.8" hidden="false" customHeight="false" outlineLevel="0" collapsed="false">
      <c r="A124" s="113" t="s">
        <v>473</v>
      </c>
      <c r="B124" s="114" t="s">
        <v>474</v>
      </c>
      <c r="C124" s="193" t="s">
        <v>475</v>
      </c>
      <c r="D124" s="194" t="s">
        <v>476</v>
      </c>
      <c r="E124" s="195"/>
      <c r="F124" s="195" t="n">
        <v>2</v>
      </c>
      <c r="G124" s="209"/>
      <c r="H124" s="197" t="n">
        <f aca="false">+E124+F124-G124</f>
        <v>2</v>
      </c>
      <c r="I124" s="195" t="n">
        <v>6</v>
      </c>
      <c r="J124" s="196" t="n">
        <v>3</v>
      </c>
      <c r="K124" s="199" t="n">
        <f aca="false">+E124+F124+I124-G124-J124</f>
        <v>5</v>
      </c>
      <c r="L124" s="199"/>
      <c r="M124" s="199"/>
      <c r="N124" s="200" t="n">
        <f aca="false">+K124/H124-1</f>
        <v>1.5</v>
      </c>
      <c r="O124" s="137" t="n">
        <v>4.5</v>
      </c>
      <c r="P124" s="137" t="n">
        <v>2.25</v>
      </c>
      <c r="Q124" s="137" t="n">
        <v>4.25</v>
      </c>
    </row>
    <row r="125" customFormat="false" ht="12.8" hidden="false" customHeight="false" outlineLevel="0" collapsed="false">
      <c r="A125" s="113" t="s">
        <v>381</v>
      </c>
      <c r="B125" s="114" t="s">
        <v>382</v>
      </c>
      <c r="C125" s="193" t="s">
        <v>383</v>
      </c>
      <c r="D125" s="8" t="s">
        <v>384</v>
      </c>
      <c r="E125" s="195" t="n">
        <v>44</v>
      </c>
      <c r="F125" s="195" t="n">
        <v>8</v>
      </c>
      <c r="G125" s="196" t="n">
        <v>26</v>
      </c>
      <c r="H125" s="197" t="n">
        <f aca="false">+E125+F125-G125</f>
        <v>26</v>
      </c>
      <c r="I125" s="195" t="n">
        <v>33</v>
      </c>
      <c r="J125" s="196" t="n">
        <v>32</v>
      </c>
      <c r="K125" s="199" t="n">
        <f aca="false">+E125+F125+I125-G125-J125</f>
        <v>27</v>
      </c>
      <c r="L125" s="199"/>
      <c r="M125" s="199"/>
      <c r="N125" s="200" t="n">
        <f aca="false">+K125/H125-1</f>
        <v>0.0384615384615386</v>
      </c>
      <c r="O125" s="137" t="n">
        <v>24.75</v>
      </c>
      <c r="P125" s="137" t="n">
        <v>24</v>
      </c>
      <c r="Q125" s="137" t="n">
        <v>26.75</v>
      </c>
    </row>
    <row r="126" customFormat="false" ht="12.8" hidden="false" customHeight="false" outlineLevel="0" collapsed="false">
      <c r="A126" s="116" t="s">
        <v>569</v>
      </c>
      <c r="B126" s="117" t="s">
        <v>570</v>
      </c>
      <c r="C126" s="193" t="s">
        <v>571</v>
      </c>
      <c r="D126" s="194" t="s">
        <v>572</v>
      </c>
      <c r="E126" s="195" t="n">
        <v>0</v>
      </c>
      <c r="F126" s="195" t="n">
        <v>4</v>
      </c>
      <c r="G126" s="196" t="n">
        <v>3</v>
      </c>
      <c r="H126" s="197" t="n">
        <f aca="false">+E126+F126-G126</f>
        <v>1</v>
      </c>
      <c r="I126" s="195" t="n">
        <v>1</v>
      </c>
      <c r="J126" s="196" t="n">
        <v>2</v>
      </c>
      <c r="K126" s="199" t="n">
        <f aca="false">+E126+F126+I126-G126-J126</f>
        <v>0</v>
      </c>
      <c r="L126" s="199"/>
      <c r="M126" s="199"/>
      <c r="N126" s="200" t="n">
        <f aca="false">+K126/H126-1</f>
        <v>-1</v>
      </c>
      <c r="O126" s="137" t="n">
        <v>0.75</v>
      </c>
      <c r="P126" s="137" t="n">
        <v>1.5</v>
      </c>
      <c r="Q126" s="137" t="n">
        <v>0.25</v>
      </c>
    </row>
    <row r="127" customFormat="false" ht="12.8" hidden="false" customHeight="false" outlineLevel="0" collapsed="false">
      <c r="A127" s="113" t="s">
        <v>224</v>
      </c>
      <c r="B127" s="114" t="s">
        <v>225</v>
      </c>
      <c r="C127" s="201" t="s">
        <v>226</v>
      </c>
      <c r="D127" s="12" t="s">
        <v>227</v>
      </c>
      <c r="E127" s="203" t="n">
        <v>65</v>
      </c>
      <c r="F127" s="203" t="n">
        <v>124</v>
      </c>
      <c r="G127" s="204" t="n">
        <v>63</v>
      </c>
      <c r="H127" s="205" t="n">
        <f aca="false">+E127+F127-G127</f>
        <v>126</v>
      </c>
      <c r="I127" s="203" t="n">
        <v>173</v>
      </c>
      <c r="J127" s="204" t="n">
        <v>204</v>
      </c>
      <c r="K127" s="207" t="n">
        <f aca="false">+E127+F127+I127-G127-J127</f>
        <v>95</v>
      </c>
      <c r="L127" s="207"/>
      <c r="M127" s="207"/>
      <c r="N127" s="200" t="n">
        <f aca="false">+K127/H127-1</f>
        <v>-0.246031746031746</v>
      </c>
      <c r="O127" s="137" t="n">
        <v>129.75</v>
      </c>
      <c r="P127" s="137" t="n">
        <v>153</v>
      </c>
      <c r="Q127" s="137" t="n">
        <v>102.75</v>
      </c>
    </row>
    <row r="128" customFormat="false" ht="12.8" hidden="false" customHeight="false" outlineLevel="0" collapsed="false">
      <c r="A128" s="116" t="s">
        <v>56</v>
      </c>
      <c r="B128" s="117" t="s">
        <v>57</v>
      </c>
      <c r="C128" s="193" t="s">
        <v>58</v>
      </c>
      <c r="D128" s="194" t="s">
        <v>59</v>
      </c>
      <c r="E128" s="195" t="n">
        <v>593</v>
      </c>
      <c r="F128" s="195" t="n">
        <v>1606</v>
      </c>
      <c r="G128" s="196" t="n">
        <v>1143</v>
      </c>
      <c r="H128" s="197" t="n">
        <f aca="false">+E128+F128-G128</f>
        <v>1056</v>
      </c>
      <c r="I128" s="195" t="n">
        <v>4470</v>
      </c>
      <c r="J128" s="196" t="n">
        <v>2695</v>
      </c>
      <c r="K128" s="199" t="n">
        <f aca="false">+E128+F128+I128-G128-J128</f>
        <v>2831</v>
      </c>
      <c r="L128" s="199"/>
      <c r="M128" s="199"/>
      <c r="N128" s="200" t="n">
        <f aca="false">+K128/H128-1</f>
        <v>1.68087121212121</v>
      </c>
      <c r="O128" s="137" t="n">
        <v>51182.25</v>
      </c>
      <c r="P128" s="137" t="n">
        <v>51302.25</v>
      </c>
      <c r="Q128" s="137" t="n">
        <v>33393</v>
      </c>
    </row>
    <row r="129" customFormat="false" ht="12.8" hidden="false" customHeight="false" outlineLevel="0" collapsed="false">
      <c r="A129" s="116" t="s">
        <v>866</v>
      </c>
      <c r="B129" s="117" t="s">
        <v>867</v>
      </c>
      <c r="C129" s="221" t="s">
        <v>815</v>
      </c>
      <c r="D129" s="12"/>
      <c r="E129" s="12" t="n">
        <v>1</v>
      </c>
      <c r="F129" s="203"/>
      <c r="G129" s="211"/>
      <c r="H129" s="205" t="n">
        <f aca="false">+E129+F129-G129</f>
        <v>1</v>
      </c>
      <c r="I129" s="203" t="n">
        <v>1</v>
      </c>
      <c r="J129" s="204" t="n">
        <v>2</v>
      </c>
      <c r="K129" s="207" t="n">
        <f aca="false">+E129+F129+I129-G129-J129</f>
        <v>0</v>
      </c>
      <c r="L129" s="207"/>
      <c r="M129" s="207"/>
      <c r="N129" s="200" t="n">
        <f aca="false">+K129/H129-1</f>
        <v>-1</v>
      </c>
      <c r="O129" s="137" t="n">
        <v>3352.5</v>
      </c>
      <c r="P129" s="137" t="n">
        <v>2021.25</v>
      </c>
      <c r="Q129" s="137" t="n">
        <v>2387.25</v>
      </c>
    </row>
    <row r="130" customFormat="false" ht="12.8" hidden="false" customHeight="false" outlineLevel="0" collapsed="false">
      <c r="A130" s="116" t="s">
        <v>565</v>
      </c>
      <c r="B130" s="117" t="s">
        <v>566</v>
      </c>
      <c r="C130" s="193" t="s">
        <v>567</v>
      </c>
      <c r="D130" s="8" t="s">
        <v>568</v>
      </c>
      <c r="E130" s="195" t="n">
        <v>1</v>
      </c>
      <c r="F130" s="195"/>
      <c r="G130" s="209"/>
      <c r="H130" s="197" t="n">
        <f aca="false">+E130+F130-G130</f>
        <v>1</v>
      </c>
      <c r="I130" s="195"/>
      <c r="J130" s="196" t="n">
        <v>1</v>
      </c>
      <c r="K130" s="199" t="n">
        <f aca="false">+E130+F130+I130-G130-J130</f>
        <v>0</v>
      </c>
      <c r="L130" s="199"/>
      <c r="M130" s="199"/>
      <c r="N130" s="200" t="n">
        <f aca="false">+K130/H130-1</f>
        <v>-1</v>
      </c>
      <c r="O130" s="137" t="n">
        <v>0.75</v>
      </c>
      <c r="P130" s="137" t="n">
        <v>1.5</v>
      </c>
      <c r="Q130" s="137" t="n">
        <v>0.25</v>
      </c>
    </row>
    <row r="131" customFormat="false" ht="12.8" hidden="false" customHeight="false" outlineLevel="0" collapsed="false">
      <c r="A131" s="113" t="s">
        <v>373</v>
      </c>
      <c r="B131" s="114" t="s">
        <v>374</v>
      </c>
      <c r="C131" s="193" t="s">
        <v>375</v>
      </c>
      <c r="D131" s="194" t="s">
        <v>376</v>
      </c>
      <c r="E131" s="195" t="n">
        <v>7</v>
      </c>
      <c r="F131" s="195" t="n">
        <v>5</v>
      </c>
      <c r="G131" s="196" t="n">
        <v>3</v>
      </c>
      <c r="H131" s="197" t="n">
        <f aca="false">+E131+F131-G131</f>
        <v>9</v>
      </c>
      <c r="I131" s="195" t="n">
        <v>13</v>
      </c>
      <c r="J131" s="196" t="n">
        <v>11</v>
      </c>
      <c r="K131" s="199" t="n">
        <f aca="false">+E131+F131+I131-G131-J131</f>
        <v>11</v>
      </c>
      <c r="L131" s="199"/>
      <c r="M131" s="199"/>
      <c r="N131" s="200" t="n">
        <f aca="false">+K131/H131-1</f>
        <v>0.222222222222222</v>
      </c>
      <c r="O131" s="137" t="n">
        <v>0</v>
      </c>
      <c r="P131" s="137" t="n">
        <v>0.75</v>
      </c>
      <c r="Q131" s="137" t="n">
        <v>0.25</v>
      </c>
    </row>
    <row r="132" customFormat="false" ht="12.8" hidden="false" customHeight="false" outlineLevel="0" collapsed="false">
      <c r="A132" s="116" t="s">
        <v>216</v>
      </c>
      <c r="B132" s="117" t="s">
        <v>217</v>
      </c>
      <c r="C132" s="201" t="s">
        <v>218</v>
      </c>
      <c r="D132" s="12" t="s">
        <v>219</v>
      </c>
      <c r="E132" s="203" t="n">
        <v>241</v>
      </c>
      <c r="F132" s="203" t="n">
        <v>186</v>
      </c>
      <c r="G132" s="204" t="n">
        <v>154</v>
      </c>
      <c r="H132" s="205" t="n">
        <f aca="false">+E132+F132-G132</f>
        <v>273</v>
      </c>
      <c r="I132" s="203" t="n">
        <v>314</v>
      </c>
      <c r="J132" s="204" t="n">
        <v>390</v>
      </c>
      <c r="K132" s="207" t="n">
        <f aca="false">+E132+F132+I132-G132-J132</f>
        <v>197</v>
      </c>
      <c r="L132" s="207"/>
      <c r="M132" s="207"/>
      <c r="N132" s="200" t="n">
        <f aca="false">+K132/H132-1</f>
        <v>-0.278388278388278</v>
      </c>
      <c r="O132" s="137" t="n">
        <v>9.75</v>
      </c>
      <c r="P132" s="137" t="n">
        <v>8.25</v>
      </c>
      <c r="Q132" s="137" t="n">
        <v>10.5</v>
      </c>
    </row>
    <row r="133" customFormat="false" ht="12.8" hidden="false" customHeight="false" outlineLevel="0" collapsed="false">
      <c r="A133" s="113" t="s">
        <v>345</v>
      </c>
      <c r="B133" s="114" t="s">
        <v>346</v>
      </c>
      <c r="C133" s="193" t="s">
        <v>347</v>
      </c>
      <c r="D133" s="8" t="s">
        <v>348</v>
      </c>
      <c r="E133" s="195" t="n">
        <v>8</v>
      </c>
      <c r="F133" s="195" t="n">
        <v>9</v>
      </c>
      <c r="G133" s="196" t="n">
        <v>8</v>
      </c>
      <c r="H133" s="197" t="n">
        <f aca="false">+E133+F133-G133</f>
        <v>9</v>
      </c>
      <c r="I133" s="195" t="n">
        <v>23</v>
      </c>
      <c r="J133" s="196" t="n">
        <v>16</v>
      </c>
      <c r="K133" s="199" t="n">
        <f aca="false">+E133+F133+I133-G133-J133</f>
        <v>16</v>
      </c>
      <c r="L133" s="199"/>
      <c r="M133" s="199"/>
      <c r="N133" s="200" t="n">
        <f aca="false">+K133/H133-1</f>
        <v>0.777777777777778</v>
      </c>
      <c r="O133" s="137" t="n">
        <v>235.5</v>
      </c>
      <c r="P133" s="137" t="n">
        <v>292.5</v>
      </c>
      <c r="Q133" s="137" t="n">
        <v>216</v>
      </c>
    </row>
    <row r="134" customFormat="false" ht="12.8" hidden="false" customHeight="false" outlineLevel="0" collapsed="false">
      <c r="A134" s="116" t="s">
        <v>385</v>
      </c>
      <c r="B134" s="117" t="s">
        <v>386</v>
      </c>
      <c r="C134" s="193" t="s">
        <v>387</v>
      </c>
      <c r="D134" s="194" t="s">
        <v>388</v>
      </c>
      <c r="E134" s="195" t="n">
        <v>0</v>
      </c>
      <c r="F134" s="195" t="n">
        <v>6</v>
      </c>
      <c r="G134" s="196" t="n">
        <v>5</v>
      </c>
      <c r="H134" s="197" t="n">
        <f aca="false">+E134+F134-G134</f>
        <v>1</v>
      </c>
      <c r="I134" s="198" t="n">
        <v>7</v>
      </c>
      <c r="J134" s="196" t="n">
        <v>7</v>
      </c>
      <c r="K134" s="199" t="n">
        <f aca="false">+E134+F134+I134-G134-J134</f>
        <v>1</v>
      </c>
      <c r="L134" s="199"/>
      <c r="M134" s="199"/>
      <c r="N134" s="200" t="n">
        <f aca="false">+K134/H134-1</f>
        <v>0</v>
      </c>
      <c r="O134" s="137" t="n">
        <v>17.25</v>
      </c>
      <c r="P134" s="137" t="n">
        <v>12</v>
      </c>
      <c r="Q134" s="137" t="n">
        <v>14.25</v>
      </c>
    </row>
    <row r="135" customFormat="false" ht="12.8" hidden="false" customHeight="false" outlineLevel="0" collapsed="false">
      <c r="A135" s="113" t="s">
        <v>417</v>
      </c>
      <c r="B135" s="114" t="s">
        <v>418</v>
      </c>
      <c r="C135" s="201" t="s">
        <v>419</v>
      </c>
      <c r="D135" s="214" t="s">
        <v>420</v>
      </c>
      <c r="E135" s="203" t="n">
        <v>6</v>
      </c>
      <c r="F135" s="203" t="n">
        <v>4</v>
      </c>
      <c r="G135" s="204" t="n">
        <v>5</v>
      </c>
      <c r="H135" s="205" t="n">
        <f aca="false">+E135+F135-G135</f>
        <v>5</v>
      </c>
      <c r="I135" s="203" t="n">
        <v>19</v>
      </c>
      <c r="J135" s="204" t="n">
        <v>16</v>
      </c>
      <c r="K135" s="207" t="n">
        <f aca="false">+E135+F135+I135-G135-J135</f>
        <v>8</v>
      </c>
      <c r="L135" s="207"/>
      <c r="M135" s="207"/>
      <c r="N135" s="200" t="n">
        <f aca="false">+K135/H135-1</f>
        <v>0.6</v>
      </c>
      <c r="O135" s="137" t="n">
        <v>5.25</v>
      </c>
      <c r="P135" s="137" t="n">
        <v>5.25</v>
      </c>
      <c r="Q135" s="137" t="n">
        <v>1</v>
      </c>
    </row>
    <row r="136" customFormat="false" ht="12.8" hidden="false" customHeight="false" outlineLevel="0" collapsed="false">
      <c r="A136" s="116" t="s">
        <v>172</v>
      </c>
      <c r="B136" s="117" t="s">
        <v>173</v>
      </c>
      <c r="C136" s="193" t="s">
        <v>174</v>
      </c>
      <c r="D136" s="8" t="s">
        <v>175</v>
      </c>
      <c r="E136" s="195" t="n">
        <v>66</v>
      </c>
      <c r="F136" s="195" t="n">
        <v>169</v>
      </c>
      <c r="G136" s="196" t="n">
        <v>55</v>
      </c>
      <c r="H136" s="197" t="n">
        <f aca="false">+E136+F136-G136</f>
        <v>180</v>
      </c>
      <c r="I136" s="195" t="n">
        <v>279</v>
      </c>
      <c r="J136" s="196" t="n">
        <v>274</v>
      </c>
      <c r="K136" s="199" t="n">
        <f aca="false">+E136+F136+I136-G136-J136</f>
        <v>185</v>
      </c>
      <c r="L136" s="199"/>
      <c r="M136" s="199"/>
      <c r="N136" s="200" t="n">
        <f aca="false">+K136/H136-1</f>
        <v>0.0277777777777777</v>
      </c>
      <c r="O136" s="137" t="n">
        <v>14.25</v>
      </c>
      <c r="P136" s="137" t="n">
        <v>12</v>
      </c>
      <c r="Q136" s="137" t="n">
        <v>7.25</v>
      </c>
    </row>
    <row r="137" customFormat="false" ht="12.8" hidden="false" customHeight="false" outlineLevel="0" collapsed="false">
      <c r="A137" s="113" t="s">
        <v>369</v>
      </c>
      <c r="B137" s="114" t="s">
        <v>370</v>
      </c>
      <c r="C137" s="201" t="s">
        <v>371</v>
      </c>
      <c r="D137" s="12" t="s">
        <v>372</v>
      </c>
      <c r="E137" s="203" t="n">
        <v>6</v>
      </c>
      <c r="F137" s="203" t="n">
        <v>26</v>
      </c>
      <c r="G137" s="204" t="n">
        <v>13</v>
      </c>
      <c r="H137" s="205" t="n">
        <f aca="false">+E137+F137-G137</f>
        <v>19</v>
      </c>
      <c r="I137" s="203" t="n">
        <v>25</v>
      </c>
      <c r="J137" s="204" t="n">
        <v>37</v>
      </c>
      <c r="K137" s="207" t="n">
        <f aca="false">+E137+F137+I137-G137-J137</f>
        <v>7</v>
      </c>
      <c r="L137" s="207"/>
      <c r="M137" s="207"/>
      <c r="N137" s="200" t="n">
        <f aca="false">+K137/H137-1</f>
        <v>-0.631578947368421</v>
      </c>
      <c r="O137" s="137" t="n">
        <v>209.25</v>
      </c>
      <c r="P137" s="137" t="n">
        <v>205.5</v>
      </c>
      <c r="Q137" s="137" t="n">
        <v>183.75</v>
      </c>
    </row>
    <row r="138" customFormat="false" ht="12.8" hidden="false" customHeight="false" outlineLevel="0" collapsed="false">
      <c r="A138" s="113" t="s">
        <v>140</v>
      </c>
      <c r="B138" s="114" t="s">
        <v>141</v>
      </c>
      <c r="C138" s="201" t="s">
        <v>142</v>
      </c>
      <c r="D138" s="12" t="s">
        <v>143</v>
      </c>
      <c r="E138" s="203" t="n">
        <v>182</v>
      </c>
      <c r="F138" s="203" t="n">
        <v>722</v>
      </c>
      <c r="G138" s="204" t="n">
        <v>682</v>
      </c>
      <c r="H138" s="205" t="n">
        <f aca="false">+E138+F138-G138</f>
        <v>222</v>
      </c>
      <c r="I138" s="203" t="n">
        <v>699</v>
      </c>
      <c r="J138" s="204" t="n">
        <v>767</v>
      </c>
      <c r="K138" s="207" t="n">
        <f aca="false">+E138+F138+I138-G138-J138</f>
        <v>154</v>
      </c>
      <c r="L138" s="207"/>
      <c r="M138" s="207"/>
      <c r="N138" s="200" t="n">
        <f aca="false">+K138/H138-1</f>
        <v>-0.306306306306306</v>
      </c>
      <c r="O138" s="137" t="n">
        <v>18.75</v>
      </c>
      <c r="P138" s="137" t="n">
        <v>27.75</v>
      </c>
      <c r="Q138" s="137" t="n">
        <v>10</v>
      </c>
    </row>
    <row r="139" customFormat="false" ht="12.8" hidden="false" customHeight="false" outlineLevel="0" collapsed="false">
      <c r="A139" s="116" t="s">
        <v>321</v>
      </c>
      <c r="B139" s="117" t="s">
        <v>322</v>
      </c>
      <c r="C139" s="193" t="s">
        <v>323</v>
      </c>
      <c r="D139" s="8" t="s">
        <v>324</v>
      </c>
      <c r="E139" s="195" t="n">
        <v>76</v>
      </c>
      <c r="F139" s="195" t="n">
        <v>60</v>
      </c>
      <c r="G139" s="196" t="n">
        <v>60</v>
      </c>
      <c r="H139" s="197" t="n">
        <f aca="false">+E139+F139-G139</f>
        <v>76</v>
      </c>
      <c r="I139" s="195" t="n">
        <v>96</v>
      </c>
      <c r="J139" s="196" t="n">
        <v>75</v>
      </c>
      <c r="K139" s="199" t="n">
        <f aca="false">+E139+F139+I139-G139-J139</f>
        <v>97</v>
      </c>
      <c r="L139" s="199"/>
      <c r="M139" s="199"/>
      <c r="N139" s="200" t="n">
        <f aca="false">+K139/H139-1</f>
        <v>0.276315789473684</v>
      </c>
      <c r="O139" s="137" t="n">
        <v>524.25</v>
      </c>
      <c r="P139" s="137" t="n">
        <v>575.25</v>
      </c>
      <c r="Q139" s="137" t="n">
        <v>171</v>
      </c>
    </row>
    <row r="140" customFormat="false" ht="12.8" hidden="false" customHeight="false" outlineLevel="0" collapsed="false">
      <c r="A140" s="113" t="s">
        <v>397</v>
      </c>
      <c r="B140" s="114" t="s">
        <v>398</v>
      </c>
      <c r="C140" s="201" t="s">
        <v>399</v>
      </c>
      <c r="D140" s="12" t="s">
        <v>400</v>
      </c>
      <c r="E140" s="203" t="n">
        <v>5</v>
      </c>
      <c r="F140" s="203" t="n">
        <v>9</v>
      </c>
      <c r="G140" s="204" t="n">
        <v>11</v>
      </c>
      <c r="H140" s="205" t="n">
        <f aca="false">+E140+F140-G140</f>
        <v>3</v>
      </c>
      <c r="I140" s="206" t="n">
        <v>13</v>
      </c>
      <c r="J140" s="204" t="n">
        <v>11</v>
      </c>
      <c r="K140" s="207" t="n">
        <f aca="false">+E140+F140+I140-G140-J140</f>
        <v>5</v>
      </c>
      <c r="L140" s="207"/>
      <c r="M140" s="207"/>
      <c r="N140" s="200" t="n">
        <f aca="false">+K140/H140-1</f>
        <v>0.666666666666667</v>
      </c>
      <c r="O140" s="137" t="n">
        <v>72</v>
      </c>
      <c r="P140" s="137" t="n">
        <v>56.25</v>
      </c>
      <c r="Q140" s="137" t="n">
        <v>91.75</v>
      </c>
    </row>
    <row r="141" customFormat="false" ht="12.8" hidden="false" customHeight="false" outlineLevel="0" collapsed="false">
      <c r="A141" s="113" t="s">
        <v>529</v>
      </c>
      <c r="B141" s="114" t="s">
        <v>530</v>
      </c>
      <c r="C141" s="201" t="s">
        <v>531</v>
      </c>
      <c r="D141" s="202" t="s">
        <v>532</v>
      </c>
      <c r="E141" s="203"/>
      <c r="F141" s="212" t="n">
        <v>2</v>
      </c>
      <c r="G141" s="211"/>
      <c r="H141" s="205" t="n">
        <f aca="false">+E141+F141-G141</f>
        <v>2</v>
      </c>
      <c r="I141" s="203" t="n">
        <v>1</v>
      </c>
      <c r="J141" s="204" t="n">
        <v>2</v>
      </c>
      <c r="K141" s="207" t="n">
        <f aca="false">+E141+F141+I141-G141-J141</f>
        <v>1</v>
      </c>
      <c r="L141" s="207"/>
      <c r="M141" s="207"/>
      <c r="N141" s="200" t="n">
        <f aca="false">+K141/H141-1</f>
        <v>-0.5</v>
      </c>
      <c r="O141" s="137" t="n">
        <v>9.75</v>
      </c>
      <c r="P141" s="137" t="n">
        <v>8.25</v>
      </c>
      <c r="Q141" s="137" t="n">
        <v>4.5</v>
      </c>
    </row>
    <row r="142" customFormat="false" ht="12.8" hidden="false" customHeight="false" outlineLevel="0" collapsed="false">
      <c r="A142" s="121" t="s">
        <v>441</v>
      </c>
      <c r="B142" s="121" t="s">
        <v>442</v>
      </c>
      <c r="C142" s="201" t="s">
        <v>443</v>
      </c>
      <c r="D142" s="12" t="s">
        <v>444</v>
      </c>
      <c r="E142" s="203" t="n">
        <v>9</v>
      </c>
      <c r="F142" s="203" t="n">
        <v>3</v>
      </c>
      <c r="G142" s="204" t="n">
        <v>4</v>
      </c>
      <c r="H142" s="205" t="n">
        <f aca="false">+E142+F142-G142</f>
        <v>8</v>
      </c>
      <c r="I142" s="203" t="n">
        <v>6</v>
      </c>
      <c r="J142" s="204" t="n">
        <v>3</v>
      </c>
      <c r="K142" s="207" t="n">
        <f aca="false">+E142+F142+I142-G142-J142</f>
        <v>11</v>
      </c>
      <c r="L142" s="207"/>
      <c r="M142" s="207"/>
      <c r="N142" s="200" t="n">
        <f aca="false">+K142/H142-1</f>
        <v>0.375</v>
      </c>
      <c r="O142" s="137" t="n">
        <v>0.75</v>
      </c>
      <c r="P142" s="137" t="n">
        <v>1.5</v>
      </c>
      <c r="Q142" s="137" t="n">
        <v>1.25</v>
      </c>
    </row>
    <row r="143" customFormat="false" ht="12.8" hidden="false" customHeight="false" outlineLevel="0" collapsed="false">
      <c r="A143" s="113"/>
      <c r="B143" s="114"/>
      <c r="C143" s="222"/>
      <c r="D143" s="8" t="s">
        <v>19</v>
      </c>
      <c r="E143" s="195" t="n">
        <f aca="false">SUM(E2:E142)</f>
        <v>30758</v>
      </c>
      <c r="F143" s="195" t="n">
        <f aca="false">SUM(F2:F142)</f>
        <v>46028</v>
      </c>
      <c r="G143" s="195" t="n">
        <f aca="false">SUM(G2:G142)</f>
        <v>42020</v>
      </c>
      <c r="H143" s="195" t="n">
        <f aca="false">SUM(H2:H142)</f>
        <v>34766</v>
      </c>
      <c r="I143" s="195" t="n">
        <f aca="false">SUM(I2:I142)</f>
        <v>68235</v>
      </c>
      <c r="J143" s="195" t="n">
        <f aca="false">SUM(J2:J142)</f>
        <v>68403</v>
      </c>
      <c r="K143" s="195" t="n">
        <f aca="false">SUM(K2:K142)</f>
        <v>34598</v>
      </c>
      <c r="L143" s="195"/>
      <c r="M143" s="195"/>
      <c r="N143" s="200" t="n">
        <f aca="false">+K143/H143-1</f>
        <v>-0.0048323074267963</v>
      </c>
      <c r="O143" s="137" t="n">
        <v>4.5</v>
      </c>
      <c r="P143" s="137" t="n">
        <v>2.25</v>
      </c>
      <c r="Q143" s="137" t="n">
        <v>10.25</v>
      </c>
    </row>
  </sheetData>
  <autoFilter ref="A1:N14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8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E1" activeCellId="0" sqref="E1"/>
    </sheetView>
  </sheetViews>
  <sheetFormatPr defaultColWidth="11.5703125" defaultRowHeight="12.8" zeroHeight="false" outlineLevelRow="0" outlineLevelCol="0"/>
  <sheetData>
    <row r="1" customFormat="false" ht="12.8" hidden="false" customHeight="false" outlineLevel="0" collapsed="false">
      <c r="A1" s="5" t="s">
        <v>868</v>
      </c>
      <c r="B1" s="5" t="s">
        <v>869</v>
      </c>
      <c r="C1" s="5" t="s">
        <v>870</v>
      </c>
      <c r="D1" s="5" t="s">
        <v>871</v>
      </c>
      <c r="E1" s="5" t="s">
        <v>872</v>
      </c>
    </row>
    <row r="2" customFormat="false" ht="12.8" hidden="false" customHeight="false" outlineLevel="0" collapsed="false">
      <c r="A2" s="223" t="s">
        <v>873</v>
      </c>
      <c r="B2" s="8" t="n">
        <v>193</v>
      </c>
      <c r="C2" s="8" t="n">
        <v>235</v>
      </c>
      <c r="D2" s="8" t="n">
        <v>256</v>
      </c>
      <c r="E2" s="9" t="n">
        <v>348</v>
      </c>
    </row>
    <row r="3" customFormat="false" ht="12.8" hidden="false" customHeight="false" outlineLevel="0" collapsed="false">
      <c r="A3" s="31" t="s">
        <v>874</v>
      </c>
      <c r="B3" s="12" t="n">
        <v>1404</v>
      </c>
      <c r="C3" s="12" t="n">
        <v>1034</v>
      </c>
      <c r="D3" s="12" t="n">
        <v>1819</v>
      </c>
      <c r="E3" s="13" t="n">
        <v>1330</v>
      </c>
    </row>
    <row r="4" customFormat="false" ht="12.8" hidden="false" customHeight="false" outlineLevel="0" collapsed="false">
      <c r="A4" s="223" t="s">
        <v>875</v>
      </c>
      <c r="B4" s="8" t="n">
        <v>9938</v>
      </c>
      <c r="C4" s="8" t="n">
        <v>4221</v>
      </c>
      <c r="D4" s="8" t="n">
        <v>10920</v>
      </c>
      <c r="E4" s="9" t="n">
        <v>5075</v>
      </c>
    </row>
    <row r="5" customFormat="false" ht="12.8" hidden="false" customHeight="false" outlineLevel="0" collapsed="false">
      <c r="A5" s="31" t="s">
        <v>876</v>
      </c>
      <c r="B5" s="12" t="n">
        <v>18894</v>
      </c>
      <c r="C5" s="224" t="n">
        <v>6769</v>
      </c>
      <c r="D5" s="12" t="n">
        <v>18375</v>
      </c>
      <c r="E5" s="13" t="n">
        <v>7062</v>
      </c>
    </row>
    <row r="6" customFormat="false" ht="12.8" hidden="false" customHeight="false" outlineLevel="0" collapsed="false">
      <c r="A6" s="223" t="s">
        <v>877</v>
      </c>
      <c r="B6" s="8" t="n">
        <v>11868</v>
      </c>
      <c r="C6" s="225" t="n">
        <v>3771</v>
      </c>
      <c r="D6" s="8" t="n">
        <v>12367</v>
      </c>
      <c r="E6" s="9" t="n">
        <v>3838</v>
      </c>
    </row>
    <row r="7" customFormat="false" ht="12.8" hidden="false" customHeight="false" outlineLevel="0" collapsed="false">
      <c r="A7" s="31" t="s">
        <v>878</v>
      </c>
      <c r="B7" s="12" t="n">
        <v>794</v>
      </c>
      <c r="C7" s="224" t="n">
        <v>2431</v>
      </c>
      <c r="D7" s="12" t="n">
        <v>682</v>
      </c>
      <c r="E7" s="13" t="n">
        <v>2343</v>
      </c>
    </row>
    <row r="8" customFormat="false" ht="12.8" hidden="false" customHeight="false" outlineLevel="0" collapsed="false">
      <c r="A8" s="226"/>
      <c r="B8" s="16" t="n">
        <f aca="false">SUM(B2:B7)</f>
        <v>43091</v>
      </c>
      <c r="C8" s="16" t="n">
        <f aca="false">SUM(C2:C7)</f>
        <v>18461</v>
      </c>
      <c r="D8" s="16" t="n">
        <f aca="false">SUM(D2:D7)</f>
        <v>44419</v>
      </c>
      <c r="E8" s="227" t="n">
        <f aca="false">SUM(E2:E7)</f>
        <v>19996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33"/>
  <sheetViews>
    <sheetView showFormulas="false" showGridLines="true" showRowColHeaders="true" showZeros="true" rightToLeft="false" tabSelected="false" showOutlineSymbols="true" defaultGridColor="true" view="normal" topLeftCell="B1" colorId="64" zoomScale="131" zoomScaleNormal="131" zoomScalePageLayoutView="100" workbookViewId="0">
      <selection pane="topLeft" activeCell="K119" activeCellId="0" sqref="K1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28" width="8.1"/>
    <col collapsed="false" customWidth="true" hidden="false" outlineLevel="0" max="2" min="2" style="228" width="11.96"/>
    <col collapsed="false" customWidth="true" hidden="false" outlineLevel="0" max="3" min="3" style="2" width="15.14"/>
    <col collapsed="false" customWidth="true" hidden="false" outlineLevel="0" max="4" min="4" style="2" width="19.88"/>
    <col collapsed="false" customWidth="true" hidden="false" outlineLevel="0" max="5" min="5" style="106" width="8.19"/>
    <col collapsed="false" customWidth="true" hidden="false" outlineLevel="0" max="6" min="6" style="2" width="14.57"/>
    <col collapsed="false" customWidth="true" hidden="false" outlineLevel="0" max="7" min="7" style="2" width="9.25"/>
    <col collapsed="false" customWidth="true" hidden="false" outlineLevel="0" max="8" min="8" style="2" width="13.64"/>
    <col collapsed="false" customWidth="true" hidden="false" outlineLevel="0" max="9" min="9" style="2" width="15.37"/>
    <col collapsed="false" customWidth="true" hidden="false" outlineLevel="0" max="10" min="10" style="2" width="11.12"/>
    <col collapsed="false" customWidth="false" hidden="false" outlineLevel="0" max="11" min="11" style="2" width="11.53"/>
  </cols>
  <sheetData>
    <row r="1" customFormat="false" ht="12.8" hidden="false" customHeight="false" outlineLevel="0" collapsed="false">
      <c r="A1" s="229" t="s">
        <v>46</v>
      </c>
      <c r="B1" s="230" t="s">
        <v>47</v>
      </c>
      <c r="C1" s="2" t="s">
        <v>48</v>
      </c>
      <c r="D1" s="110" t="s">
        <v>49</v>
      </c>
      <c r="E1" s="106" t="s">
        <v>600</v>
      </c>
      <c r="F1" s="2" t="s">
        <v>601</v>
      </c>
      <c r="G1" s="2" t="s">
        <v>602</v>
      </c>
      <c r="H1" s="2" t="s">
        <v>603</v>
      </c>
      <c r="I1" s="2" t="s">
        <v>604</v>
      </c>
      <c r="J1" s="2" t="s">
        <v>605</v>
      </c>
      <c r="K1" s="2" t="s">
        <v>879</v>
      </c>
    </row>
    <row r="2" customFormat="false" ht="12.8" hidden="false" customHeight="false" outlineLevel="0" collapsed="false">
      <c r="A2" s="229" t="s">
        <v>60</v>
      </c>
      <c r="B2" s="230" t="s">
        <v>61</v>
      </c>
      <c r="C2" s="2" t="s">
        <v>62</v>
      </c>
      <c r="D2" s="110" t="s">
        <v>63</v>
      </c>
      <c r="E2" s="115" t="n">
        <v>5496</v>
      </c>
      <c r="F2" s="2" t="n">
        <v>1600</v>
      </c>
      <c r="G2" s="2" t="n">
        <v>630</v>
      </c>
      <c r="H2" s="2" t="n">
        <v>3266</v>
      </c>
      <c r="I2" s="2" t="n">
        <v>2230</v>
      </c>
      <c r="J2" s="2" t="n">
        <v>5496</v>
      </c>
      <c r="K2" s="231" t="n">
        <f aca="false">+I2/J2*100</f>
        <v>40.5749636098981</v>
      </c>
    </row>
    <row r="3" customFormat="false" ht="12.8" hidden="false" customHeight="false" outlineLevel="0" collapsed="false">
      <c r="A3" s="232" t="s">
        <v>397</v>
      </c>
      <c r="B3" s="233" t="s">
        <v>398</v>
      </c>
      <c r="C3" s="2" t="s">
        <v>399</v>
      </c>
      <c r="D3" s="2" t="s">
        <v>400</v>
      </c>
      <c r="E3" s="115" t="n">
        <v>12</v>
      </c>
      <c r="H3" s="2" t="n">
        <v>6</v>
      </c>
      <c r="I3" s="2" t="n">
        <v>0</v>
      </c>
      <c r="J3" s="2" t="n">
        <v>6</v>
      </c>
      <c r="K3" s="231" t="n">
        <f aca="false">+I3/J3*100</f>
        <v>0</v>
      </c>
    </row>
    <row r="4" customFormat="false" ht="12.8" hidden="false" customHeight="false" outlineLevel="0" collapsed="false">
      <c r="A4" s="232" t="s">
        <v>84</v>
      </c>
      <c r="B4" s="233" t="s">
        <v>85</v>
      </c>
      <c r="C4" s="2" t="s">
        <v>86</v>
      </c>
      <c r="D4" s="110" t="s">
        <v>87</v>
      </c>
      <c r="E4" s="115" t="n">
        <v>2037</v>
      </c>
      <c r="F4" s="2" t="n">
        <v>29</v>
      </c>
      <c r="G4" s="2" t="n">
        <v>103</v>
      </c>
      <c r="H4" s="2" t="n">
        <v>2174</v>
      </c>
      <c r="I4" s="2" t="n">
        <v>132</v>
      </c>
      <c r="J4" s="2" t="n">
        <v>2306</v>
      </c>
      <c r="K4" s="231" t="n">
        <f aca="false">+I4/J4*100</f>
        <v>5.72419774501301</v>
      </c>
    </row>
    <row r="5" customFormat="false" ht="12.8" hidden="false" customHeight="false" outlineLevel="0" collapsed="false">
      <c r="A5" s="232" t="s">
        <v>168</v>
      </c>
      <c r="B5" s="233" t="s">
        <v>169</v>
      </c>
      <c r="C5" s="2" t="s">
        <v>170</v>
      </c>
      <c r="D5" s="2" t="s">
        <v>171</v>
      </c>
      <c r="E5" s="115" t="n">
        <v>410</v>
      </c>
      <c r="F5" s="2" t="n">
        <v>48</v>
      </c>
      <c r="G5" s="2" t="n">
        <v>12</v>
      </c>
      <c r="H5" s="2" t="n">
        <v>312</v>
      </c>
      <c r="I5" s="2" t="n">
        <v>60</v>
      </c>
      <c r="J5" s="2" t="n">
        <v>372</v>
      </c>
      <c r="K5" s="231" t="n">
        <f aca="false">+I5/J5*100</f>
        <v>16.1290322580645</v>
      </c>
    </row>
    <row r="6" customFormat="false" ht="12.8" hidden="false" customHeight="false" outlineLevel="0" collapsed="false">
      <c r="A6" s="232" t="s">
        <v>160</v>
      </c>
      <c r="B6" s="233" t="s">
        <v>161</v>
      </c>
      <c r="C6" s="2" t="s">
        <v>162</v>
      </c>
      <c r="D6" s="2" t="s">
        <v>163</v>
      </c>
      <c r="E6" s="115" t="n">
        <v>536</v>
      </c>
      <c r="F6" s="2" t="n">
        <v>40</v>
      </c>
      <c r="G6" s="2" t="n">
        <v>38</v>
      </c>
      <c r="H6" s="2" t="n">
        <v>470</v>
      </c>
      <c r="I6" s="2" t="n">
        <v>78</v>
      </c>
      <c r="J6" s="2" t="n">
        <v>548</v>
      </c>
      <c r="K6" s="231" t="n">
        <f aca="false">+I6/J6*100</f>
        <v>14.2335766423358</v>
      </c>
    </row>
    <row r="7" customFormat="false" ht="12.8" hidden="false" customHeight="false" outlineLevel="0" collapsed="false">
      <c r="A7" s="234" t="s">
        <v>437</v>
      </c>
      <c r="B7" s="235" t="s">
        <v>438</v>
      </c>
      <c r="C7" s="2" t="s">
        <v>439</v>
      </c>
      <c r="D7" s="2" t="s">
        <v>440</v>
      </c>
      <c r="E7" s="115" t="n">
        <v>5</v>
      </c>
      <c r="G7" s="2" t="n">
        <v>1</v>
      </c>
      <c r="H7" s="2" t="n">
        <v>4</v>
      </c>
      <c r="I7" s="2" t="n">
        <v>1</v>
      </c>
      <c r="J7" s="2" t="n">
        <v>5</v>
      </c>
      <c r="K7" s="231" t="n">
        <f aca="false">+I7/J7*100</f>
        <v>20</v>
      </c>
    </row>
    <row r="8" customFormat="false" ht="12.8" hidden="false" customHeight="false" outlineLevel="0" collapsed="false">
      <c r="A8" s="234" t="s">
        <v>425</v>
      </c>
      <c r="B8" s="235" t="s">
        <v>426</v>
      </c>
      <c r="C8" s="2" t="s">
        <v>427</v>
      </c>
      <c r="D8" s="119" t="s">
        <v>428</v>
      </c>
      <c r="E8" s="2" t="n">
        <v>6</v>
      </c>
      <c r="H8" s="2" t="n">
        <v>7</v>
      </c>
      <c r="I8" s="2" t="n">
        <v>0</v>
      </c>
      <c r="J8" s="2" t="n">
        <v>7</v>
      </c>
      <c r="K8" s="231" t="n">
        <f aca="false">+I8/J8*100</f>
        <v>0</v>
      </c>
    </row>
    <row r="9" customFormat="false" ht="12.8" hidden="false" customHeight="false" outlineLevel="0" collapsed="false">
      <c r="A9" s="234" t="s">
        <v>88</v>
      </c>
      <c r="B9" s="235" t="s">
        <v>89</v>
      </c>
      <c r="C9" s="2" t="s">
        <v>90</v>
      </c>
      <c r="D9" s="2" t="s">
        <v>91</v>
      </c>
      <c r="E9" s="115" t="n">
        <v>1526</v>
      </c>
      <c r="F9" s="2" t="n">
        <v>33</v>
      </c>
      <c r="G9" s="2" t="n">
        <v>38</v>
      </c>
      <c r="H9" s="2" t="n">
        <v>1455</v>
      </c>
      <c r="I9" s="2" t="n">
        <v>71</v>
      </c>
      <c r="J9" s="2" t="n">
        <v>1526</v>
      </c>
      <c r="K9" s="231" t="n">
        <f aca="false">+I9/J9*100</f>
        <v>4.65268676277851</v>
      </c>
    </row>
    <row r="10" customFormat="false" ht="12.8" hidden="false" customHeight="false" outlineLevel="0" collapsed="false">
      <c r="A10" s="232" t="s">
        <v>180</v>
      </c>
      <c r="B10" s="233" t="s">
        <v>181</v>
      </c>
      <c r="C10" s="2" t="s">
        <v>182</v>
      </c>
      <c r="D10" s="2" t="s">
        <v>183</v>
      </c>
      <c r="E10" s="115" t="n">
        <v>315</v>
      </c>
      <c r="F10" s="2" t="n">
        <v>45</v>
      </c>
      <c r="G10" s="2" t="n">
        <v>7</v>
      </c>
      <c r="H10" s="2" t="n">
        <v>266</v>
      </c>
      <c r="I10" s="2" t="n">
        <v>52</v>
      </c>
      <c r="J10" s="2" t="n">
        <v>318</v>
      </c>
      <c r="K10" s="231" t="n">
        <f aca="false">+I10/J10*100</f>
        <v>16.3522012578616</v>
      </c>
    </row>
    <row r="11" customFormat="false" ht="12.8" hidden="false" customHeight="false" outlineLevel="0" collapsed="false">
      <c r="A11" s="234" t="s">
        <v>505</v>
      </c>
      <c r="B11" s="235" t="s">
        <v>506</v>
      </c>
      <c r="C11" s="2" t="s">
        <v>507</v>
      </c>
      <c r="D11" s="119" t="s">
        <v>508</v>
      </c>
      <c r="E11" s="115" t="n">
        <v>1</v>
      </c>
      <c r="H11" s="2" t="n">
        <v>1</v>
      </c>
      <c r="I11" s="2" t="n">
        <v>0</v>
      </c>
      <c r="J11" s="2" t="n">
        <v>1</v>
      </c>
      <c r="K11" s="231" t="n">
        <f aca="false">+I11/J11*100</f>
        <v>0</v>
      </c>
    </row>
    <row r="12" customFormat="false" ht="12.8" hidden="false" customHeight="false" outlineLevel="0" collapsed="false">
      <c r="A12" s="232" t="s">
        <v>52</v>
      </c>
      <c r="B12" s="233" t="s">
        <v>53</v>
      </c>
      <c r="C12" s="2" t="s">
        <v>54</v>
      </c>
      <c r="D12" s="110" t="s">
        <v>55</v>
      </c>
      <c r="E12" s="115" t="n">
        <v>8125</v>
      </c>
      <c r="F12" s="2" t="n">
        <v>533</v>
      </c>
      <c r="G12" s="2" t="n">
        <v>157</v>
      </c>
      <c r="H12" s="2" t="n">
        <v>5478</v>
      </c>
      <c r="I12" s="2" t="n">
        <v>690</v>
      </c>
      <c r="J12" s="2" t="n">
        <v>6168</v>
      </c>
      <c r="K12" s="231" t="n">
        <f aca="false">+I12/J12*100</f>
        <v>11.1867704280156</v>
      </c>
    </row>
    <row r="13" customFormat="false" ht="12.8" hidden="false" customHeight="false" outlineLevel="0" collapsed="false">
      <c r="A13" s="234" t="s">
        <v>228</v>
      </c>
      <c r="B13" s="235" t="s">
        <v>229</v>
      </c>
      <c r="C13" s="2" t="s">
        <v>230</v>
      </c>
      <c r="D13" s="2" t="s">
        <v>231</v>
      </c>
      <c r="E13" s="115" t="n">
        <v>162</v>
      </c>
      <c r="F13" s="2" t="n">
        <v>24</v>
      </c>
      <c r="G13" s="2" t="n">
        <v>18</v>
      </c>
      <c r="H13" s="2" t="n">
        <v>140</v>
      </c>
      <c r="I13" s="2" t="n">
        <v>42</v>
      </c>
      <c r="J13" s="2" t="n">
        <v>182</v>
      </c>
      <c r="K13" s="231" t="n">
        <f aca="false">+I13/J13*100</f>
        <v>23.0769230769231</v>
      </c>
    </row>
    <row r="14" customFormat="false" ht="12.8" hidden="false" customHeight="false" outlineLevel="0" collapsed="false">
      <c r="A14" s="234" t="s">
        <v>477</v>
      </c>
      <c r="B14" s="235" t="s">
        <v>478</v>
      </c>
      <c r="C14" s="2" t="s">
        <v>479</v>
      </c>
      <c r="D14" s="2" t="s">
        <v>480</v>
      </c>
      <c r="E14" s="115" t="n">
        <v>3</v>
      </c>
      <c r="F14" s="2" t="n">
        <v>1</v>
      </c>
      <c r="G14" s="2" t="n">
        <v>0</v>
      </c>
      <c r="H14" s="2" t="n">
        <v>1</v>
      </c>
      <c r="I14" s="2" t="n">
        <v>1</v>
      </c>
      <c r="J14" s="2" t="n">
        <v>2</v>
      </c>
      <c r="K14" s="231" t="n">
        <f aca="false">+I14/J14*100</f>
        <v>50</v>
      </c>
    </row>
    <row r="15" customFormat="false" ht="12.8" hidden="false" customHeight="false" outlineLevel="0" collapsed="false">
      <c r="A15" s="234" t="s">
        <v>317</v>
      </c>
      <c r="B15" s="235" t="s">
        <v>318</v>
      </c>
      <c r="C15" s="2" t="s">
        <v>319</v>
      </c>
      <c r="D15" s="2" t="s">
        <v>320</v>
      </c>
      <c r="E15" s="115" t="n">
        <v>58</v>
      </c>
      <c r="F15" s="2" t="n">
        <v>19</v>
      </c>
      <c r="G15" s="2" t="n">
        <v>3</v>
      </c>
      <c r="H15" s="2" t="n">
        <v>47</v>
      </c>
      <c r="I15" s="2" t="n">
        <v>22</v>
      </c>
      <c r="J15" s="2" t="n">
        <v>69</v>
      </c>
      <c r="K15" s="231" t="n">
        <f aca="false">+I15/J15*100</f>
        <v>31.8840579710145</v>
      </c>
    </row>
    <row r="16" customFormat="false" ht="12.8" hidden="false" customHeight="false" outlineLevel="0" collapsed="false">
      <c r="A16" s="234" t="s">
        <v>349</v>
      </c>
      <c r="B16" s="235" t="s">
        <v>350</v>
      </c>
      <c r="C16" s="2" t="s">
        <v>351</v>
      </c>
      <c r="D16" s="2" t="s">
        <v>352</v>
      </c>
      <c r="E16" s="115" t="n">
        <v>25</v>
      </c>
      <c r="F16" s="2" t="n">
        <v>7</v>
      </c>
      <c r="H16" s="2" t="n">
        <v>12</v>
      </c>
      <c r="I16" s="2" t="n">
        <v>7</v>
      </c>
      <c r="J16" s="2" t="n">
        <v>19</v>
      </c>
      <c r="K16" s="231" t="n">
        <f aca="false">+I16/J16*100</f>
        <v>36.8421052631579</v>
      </c>
    </row>
    <row r="17" customFormat="false" ht="12.8" hidden="false" customHeight="false" outlineLevel="0" collapsed="false">
      <c r="A17" s="232" t="s">
        <v>481</v>
      </c>
      <c r="B17" s="233" t="s">
        <v>482</v>
      </c>
      <c r="C17" s="2" t="s">
        <v>483</v>
      </c>
      <c r="D17" s="2" t="s">
        <v>484</v>
      </c>
      <c r="E17" s="115" t="n">
        <v>3</v>
      </c>
      <c r="H17" s="2" t="n">
        <v>6</v>
      </c>
      <c r="I17" s="2" t="n">
        <v>0</v>
      </c>
      <c r="J17" s="2" t="n">
        <v>6</v>
      </c>
      <c r="K17" s="231" t="n">
        <f aca="false">+I17/J17*100</f>
        <v>0</v>
      </c>
    </row>
    <row r="18" customFormat="false" ht="12.8" hidden="false" customHeight="false" outlineLevel="0" collapsed="false">
      <c r="A18" s="234" t="s">
        <v>309</v>
      </c>
      <c r="B18" s="235" t="s">
        <v>310</v>
      </c>
      <c r="C18" s="2" t="s">
        <v>311</v>
      </c>
      <c r="D18" s="2" t="s">
        <v>312</v>
      </c>
      <c r="E18" s="115" t="n">
        <v>61</v>
      </c>
      <c r="F18" s="2" t="n">
        <v>3</v>
      </c>
      <c r="G18" s="2" t="n">
        <v>4</v>
      </c>
      <c r="H18" s="2" t="n">
        <v>72</v>
      </c>
      <c r="I18" s="2" t="n">
        <v>7</v>
      </c>
      <c r="J18" s="2" t="n">
        <v>79</v>
      </c>
      <c r="K18" s="231" t="n">
        <f aca="false">+I18/J18*100</f>
        <v>8.86075949367089</v>
      </c>
    </row>
    <row r="19" customFormat="false" ht="12.8" hidden="false" customHeight="false" outlineLevel="0" collapsed="false">
      <c r="A19" s="234" t="s">
        <v>277</v>
      </c>
      <c r="B19" s="235" t="s">
        <v>278</v>
      </c>
      <c r="C19" s="2" t="s">
        <v>279</v>
      </c>
      <c r="D19" s="2" t="s">
        <v>280</v>
      </c>
      <c r="E19" s="115" t="n">
        <v>98</v>
      </c>
      <c r="F19" s="2" t="n">
        <v>7</v>
      </c>
      <c r="G19" s="2" t="n">
        <v>8</v>
      </c>
      <c r="H19" s="2" t="n">
        <v>94</v>
      </c>
      <c r="I19" s="2" t="n">
        <v>15</v>
      </c>
      <c r="J19" s="2" t="n">
        <v>109</v>
      </c>
      <c r="K19" s="231" t="n">
        <f aca="false">+I19/J19*100</f>
        <v>13.7614678899083</v>
      </c>
    </row>
    <row r="20" customFormat="false" ht="12.8" hidden="false" customHeight="false" outlineLevel="0" collapsed="false">
      <c r="A20" s="234" t="s">
        <v>509</v>
      </c>
      <c r="B20" s="235" t="s">
        <v>510</v>
      </c>
      <c r="C20" s="2" t="s">
        <v>511</v>
      </c>
      <c r="D20" s="110" t="s">
        <v>512</v>
      </c>
      <c r="E20" s="115" t="n">
        <v>1</v>
      </c>
      <c r="H20" s="2" t="n">
        <v>1</v>
      </c>
      <c r="I20" s="2" t="n">
        <v>0</v>
      </c>
      <c r="J20" s="2" t="n">
        <v>1</v>
      </c>
      <c r="K20" s="231" t="n">
        <f aca="false">+I20/J20*100</f>
        <v>0</v>
      </c>
    </row>
    <row r="21" customFormat="false" ht="12.8" hidden="false" customHeight="false" outlineLevel="0" collapsed="false">
      <c r="A21" s="234" t="s">
        <v>232</v>
      </c>
      <c r="B21" s="235" t="s">
        <v>233</v>
      </c>
      <c r="C21" s="2" t="s">
        <v>234</v>
      </c>
      <c r="D21" s="2" t="s">
        <v>235</v>
      </c>
      <c r="E21" s="115" t="n">
        <v>162</v>
      </c>
      <c r="F21" s="2" t="n">
        <v>45</v>
      </c>
      <c r="G21" s="2" t="n">
        <v>68</v>
      </c>
      <c r="H21" s="2" t="n">
        <v>150</v>
      </c>
      <c r="I21" s="2" t="n">
        <v>113</v>
      </c>
      <c r="J21" s="2" t="n">
        <v>263</v>
      </c>
      <c r="K21" s="231" t="n">
        <f aca="false">+I21/J21*100</f>
        <v>42.9657794676806</v>
      </c>
    </row>
    <row r="22" customFormat="false" ht="12.8" hidden="false" customHeight="false" outlineLevel="0" collapsed="false">
      <c r="A22" s="234" t="s">
        <v>208</v>
      </c>
      <c r="B22" s="235" t="s">
        <v>209</v>
      </c>
      <c r="C22" s="2" t="s">
        <v>210</v>
      </c>
      <c r="D22" s="2" t="s">
        <v>211</v>
      </c>
      <c r="E22" s="115" t="n">
        <v>208</v>
      </c>
      <c r="F22" s="2" t="n">
        <v>15</v>
      </c>
      <c r="G22" s="2" t="n">
        <v>9</v>
      </c>
      <c r="H22" s="2" t="n">
        <v>210</v>
      </c>
      <c r="I22" s="2" t="n">
        <v>24</v>
      </c>
      <c r="J22" s="2" t="n">
        <v>234</v>
      </c>
      <c r="K22" s="231" t="n">
        <f aca="false">+I22/J22*100</f>
        <v>10.2564102564103</v>
      </c>
    </row>
    <row r="23" customFormat="false" ht="12.8" hidden="false" customHeight="false" outlineLevel="0" collapsed="false">
      <c r="A23" s="232" t="s">
        <v>337</v>
      </c>
      <c r="B23" s="233" t="s">
        <v>338</v>
      </c>
      <c r="C23" s="2" t="s">
        <v>339</v>
      </c>
      <c r="D23" s="2" t="s">
        <v>340</v>
      </c>
      <c r="E23" s="115" t="n">
        <v>40</v>
      </c>
      <c r="F23" s="2" t="n">
        <v>4</v>
      </c>
      <c r="H23" s="2" t="n">
        <v>33</v>
      </c>
      <c r="I23" s="2" t="n">
        <v>4</v>
      </c>
      <c r="J23" s="2" t="n">
        <v>37</v>
      </c>
      <c r="K23" s="231" t="n">
        <f aca="false">+I23/J23*100</f>
        <v>10.8108108108108</v>
      </c>
    </row>
    <row r="24" customFormat="false" ht="12.8" hidden="false" customHeight="false" outlineLevel="0" collapsed="false">
      <c r="A24" s="232" t="s">
        <v>144</v>
      </c>
      <c r="B24" s="233" t="s">
        <v>145</v>
      </c>
      <c r="C24" s="2" t="s">
        <v>146</v>
      </c>
      <c r="D24" s="118" t="s">
        <v>147</v>
      </c>
      <c r="E24" s="115" t="n">
        <v>653</v>
      </c>
      <c r="F24" s="2" t="n">
        <v>202</v>
      </c>
      <c r="G24" s="2" t="n">
        <v>63</v>
      </c>
      <c r="H24" s="2" t="n">
        <v>754</v>
      </c>
      <c r="I24" s="2" t="n">
        <v>265</v>
      </c>
      <c r="J24" s="2" t="n">
        <v>1019</v>
      </c>
      <c r="K24" s="231" t="n">
        <f aca="false">+I24/J24*100</f>
        <v>26.0058881256133</v>
      </c>
    </row>
    <row r="25" customFormat="false" ht="12.8" hidden="false" customHeight="false" outlineLevel="0" collapsed="false">
      <c r="A25" s="236" t="s">
        <v>485</v>
      </c>
      <c r="B25" s="235" t="s">
        <v>486</v>
      </c>
      <c r="C25" s="2" t="s">
        <v>487</v>
      </c>
      <c r="D25" s="118" t="s">
        <v>488</v>
      </c>
      <c r="E25" s="115" t="n">
        <v>3</v>
      </c>
      <c r="G25" s="2" t="n">
        <v>1</v>
      </c>
      <c r="H25" s="2" t="n">
        <v>3</v>
      </c>
      <c r="I25" s="2" t="n">
        <v>1</v>
      </c>
      <c r="J25" s="2" t="n">
        <v>4</v>
      </c>
      <c r="K25" s="231" t="n">
        <f aca="false">+I25/J25*100</f>
        <v>25</v>
      </c>
    </row>
    <row r="26" customFormat="false" ht="12.8" hidden="false" customHeight="false" outlineLevel="0" collapsed="false">
      <c r="A26" s="232" t="s">
        <v>513</v>
      </c>
      <c r="B26" s="233" t="s">
        <v>514</v>
      </c>
      <c r="C26" s="2" t="s">
        <v>515</v>
      </c>
      <c r="D26" s="110" t="s">
        <v>516</v>
      </c>
      <c r="E26" s="115" t="n">
        <v>1</v>
      </c>
      <c r="H26" s="2" t="n">
        <v>2</v>
      </c>
      <c r="I26" s="2" t="n">
        <v>0</v>
      </c>
      <c r="J26" s="2" t="n">
        <v>2</v>
      </c>
      <c r="K26" s="231" t="n">
        <f aca="false">+I26/J26*100</f>
        <v>0</v>
      </c>
    </row>
    <row r="27" customFormat="false" ht="12.8" hidden="false" customHeight="false" outlineLevel="0" collapsed="false">
      <c r="A27" s="232" t="s">
        <v>236</v>
      </c>
      <c r="B27" s="233" t="s">
        <v>237</v>
      </c>
      <c r="C27" s="2" t="s">
        <v>238</v>
      </c>
      <c r="D27" s="110" t="s">
        <v>239</v>
      </c>
      <c r="E27" s="115" t="n">
        <v>159</v>
      </c>
      <c r="F27" s="2" t="n">
        <v>30</v>
      </c>
      <c r="G27" s="2" t="n">
        <v>58</v>
      </c>
      <c r="H27" s="2" t="n">
        <v>125</v>
      </c>
      <c r="I27" s="2" t="n">
        <v>88</v>
      </c>
      <c r="J27" s="2" t="n">
        <v>213</v>
      </c>
      <c r="K27" s="231" t="n">
        <f aca="false">+I27/J27*100</f>
        <v>41.3145539906103</v>
      </c>
    </row>
    <row r="28" customFormat="false" ht="12.8" hidden="false" customHeight="false" outlineLevel="0" collapsed="false">
      <c r="A28" s="234" t="s">
        <v>413</v>
      </c>
      <c r="B28" s="235" t="s">
        <v>414</v>
      </c>
      <c r="C28" s="2" t="s">
        <v>415</v>
      </c>
      <c r="D28" s="2" t="s">
        <v>416</v>
      </c>
      <c r="E28" s="115" t="n">
        <v>9</v>
      </c>
      <c r="H28" s="2" t="n">
        <v>5</v>
      </c>
      <c r="I28" s="2" t="n">
        <v>0</v>
      </c>
      <c r="J28" s="2" t="n">
        <v>5</v>
      </c>
      <c r="K28" s="231" t="n">
        <f aca="false">+I28/J28*100</f>
        <v>0</v>
      </c>
    </row>
    <row r="29" customFormat="false" ht="12.8" hidden="false" customHeight="false" outlineLevel="0" collapsed="false">
      <c r="A29" s="234" t="s">
        <v>341</v>
      </c>
      <c r="B29" s="235" t="s">
        <v>342</v>
      </c>
      <c r="C29" s="2" t="s">
        <v>343</v>
      </c>
      <c r="D29" s="2" t="s">
        <v>344</v>
      </c>
      <c r="E29" s="115" t="n">
        <v>39</v>
      </c>
      <c r="F29" s="2" t="n">
        <v>7</v>
      </c>
      <c r="H29" s="2" t="n">
        <v>30</v>
      </c>
      <c r="I29" s="2" t="n">
        <v>7</v>
      </c>
      <c r="J29" s="2" t="n">
        <v>37</v>
      </c>
      <c r="K29" s="231" t="n">
        <f aca="false">+I29/J29*100</f>
        <v>18.9189189189189</v>
      </c>
    </row>
    <row r="30" customFormat="false" ht="12.8" hidden="false" customHeight="false" outlineLevel="0" collapsed="false">
      <c r="A30" s="232" t="s">
        <v>120</v>
      </c>
      <c r="B30" s="233" t="s">
        <v>121</v>
      </c>
      <c r="C30" s="2" t="s">
        <v>122</v>
      </c>
      <c r="D30" s="2" t="s">
        <v>123</v>
      </c>
      <c r="E30" s="115" t="n">
        <v>779</v>
      </c>
      <c r="F30" s="2" t="n">
        <v>25</v>
      </c>
      <c r="G30" s="2" t="n">
        <v>76</v>
      </c>
      <c r="H30" s="2" t="n">
        <v>669</v>
      </c>
      <c r="I30" s="2" t="n">
        <v>101</v>
      </c>
      <c r="J30" s="2" t="n">
        <v>770</v>
      </c>
      <c r="K30" s="231" t="n">
        <f aca="false">+I30/J30*100</f>
        <v>13.1168831168831</v>
      </c>
    </row>
    <row r="31" customFormat="false" ht="12.8" hidden="false" customHeight="false" outlineLevel="0" collapsed="false">
      <c r="A31" s="234" t="s">
        <v>128</v>
      </c>
      <c r="B31" s="235" t="s">
        <v>129</v>
      </c>
      <c r="C31" s="2" t="s">
        <v>130</v>
      </c>
      <c r="D31" s="110" t="s">
        <v>131</v>
      </c>
      <c r="E31" s="115" t="n">
        <v>746</v>
      </c>
      <c r="F31" s="2" t="n">
        <v>24</v>
      </c>
      <c r="G31" s="2" t="n">
        <v>5</v>
      </c>
      <c r="H31" s="2" t="n">
        <v>867</v>
      </c>
      <c r="I31" s="2" t="n">
        <v>29</v>
      </c>
      <c r="J31" s="2" t="n">
        <v>896</v>
      </c>
      <c r="K31" s="231" t="n">
        <f aca="false">+I31/J31*100</f>
        <v>3.23660714285714</v>
      </c>
    </row>
    <row r="32" customFormat="false" ht="12.8" hidden="false" customHeight="false" outlineLevel="0" collapsed="false">
      <c r="A32" s="234" t="s">
        <v>112</v>
      </c>
      <c r="B32" s="235" t="s">
        <v>113</v>
      </c>
      <c r="C32" s="2" t="s">
        <v>114</v>
      </c>
      <c r="D32" s="2" t="s">
        <v>115</v>
      </c>
      <c r="E32" s="115" t="n">
        <v>874</v>
      </c>
      <c r="F32" s="2" t="n">
        <v>55</v>
      </c>
      <c r="G32" s="2" t="n">
        <v>44</v>
      </c>
      <c r="H32" s="2" t="n">
        <v>801</v>
      </c>
      <c r="I32" s="2" t="n">
        <v>99</v>
      </c>
      <c r="J32" s="2" t="n">
        <v>900</v>
      </c>
      <c r="K32" s="231" t="n">
        <f aca="false">+I32/J32*100</f>
        <v>11</v>
      </c>
    </row>
    <row r="33" customFormat="false" ht="12.8" hidden="false" customHeight="false" outlineLevel="0" collapsed="false">
      <c r="A33" s="234" t="s">
        <v>533</v>
      </c>
      <c r="B33" s="235" t="s">
        <v>534</v>
      </c>
      <c r="C33" s="2" t="s">
        <v>535</v>
      </c>
      <c r="D33" s="110" t="s">
        <v>536</v>
      </c>
      <c r="E33" s="115"/>
      <c r="H33" s="2" t="n">
        <v>0</v>
      </c>
      <c r="I33" s="2" t="n">
        <v>0</v>
      </c>
      <c r="K33" s="231" t="e">
        <f aca="false">+I33/J33*100</f>
        <v>#DIV/0!</v>
      </c>
    </row>
    <row r="34" customFormat="false" ht="12.8" hidden="false" customHeight="false" outlineLevel="0" collapsed="false">
      <c r="A34" s="232" t="s">
        <v>537</v>
      </c>
      <c r="B34" s="233" t="s">
        <v>538</v>
      </c>
      <c r="C34" s="2" t="s">
        <v>539</v>
      </c>
      <c r="D34" s="110" t="s">
        <v>540</v>
      </c>
      <c r="E34" s="115"/>
      <c r="H34" s="2" t="n">
        <v>0</v>
      </c>
      <c r="I34" s="2" t="n">
        <v>0</v>
      </c>
      <c r="K34" s="231" t="e">
        <f aca="false">+I34/J34*100</f>
        <v>#DIV/0!</v>
      </c>
    </row>
    <row r="35" customFormat="false" ht="12.8" hidden="false" customHeight="false" outlineLevel="0" collapsed="false">
      <c r="A35" s="232" t="s">
        <v>72</v>
      </c>
      <c r="B35" s="233" t="s">
        <v>73</v>
      </c>
      <c r="C35" s="2" t="s">
        <v>74</v>
      </c>
      <c r="D35" s="110" t="s">
        <v>75</v>
      </c>
      <c r="E35" s="115" t="n">
        <v>3345</v>
      </c>
      <c r="F35" s="2" t="n">
        <v>698</v>
      </c>
      <c r="G35" s="2" t="n">
        <v>204</v>
      </c>
      <c r="H35" s="2" t="n">
        <v>2457</v>
      </c>
      <c r="I35" s="2" t="n">
        <v>902</v>
      </c>
      <c r="J35" s="2" t="n">
        <v>3359</v>
      </c>
      <c r="K35" s="231" t="n">
        <f aca="false">+I35/J35*100</f>
        <v>26.8532301280143</v>
      </c>
    </row>
    <row r="36" customFormat="false" ht="12.8" hidden="false" customHeight="false" outlineLevel="0" collapsed="false">
      <c r="A36" s="232" t="s">
        <v>541</v>
      </c>
      <c r="B36" s="233" t="s">
        <v>542</v>
      </c>
      <c r="C36" s="2" t="s">
        <v>543</v>
      </c>
      <c r="D36" s="110" t="s">
        <v>544</v>
      </c>
      <c r="E36" s="115"/>
      <c r="H36" s="2" t="n">
        <v>1</v>
      </c>
      <c r="I36" s="2" t="n">
        <v>0</v>
      </c>
      <c r="J36" s="2" t="n">
        <v>1</v>
      </c>
      <c r="K36" s="231" t="n">
        <f aca="false">+I36/J36*100</f>
        <v>0</v>
      </c>
    </row>
    <row r="37" customFormat="false" ht="12.8" hidden="false" customHeight="false" outlineLevel="0" collapsed="false">
      <c r="A37" s="232" t="s">
        <v>240</v>
      </c>
      <c r="B37" s="233" t="s">
        <v>241</v>
      </c>
      <c r="C37" s="2" t="s">
        <v>242</v>
      </c>
      <c r="D37" s="2" t="s">
        <v>243</v>
      </c>
      <c r="E37" s="115" t="n">
        <v>142</v>
      </c>
      <c r="F37" s="2" t="n">
        <v>20</v>
      </c>
      <c r="G37" s="2" t="n">
        <v>2</v>
      </c>
      <c r="H37" s="2" t="n">
        <v>129</v>
      </c>
      <c r="I37" s="2" t="n">
        <v>22</v>
      </c>
      <c r="J37" s="2" t="n">
        <v>151</v>
      </c>
      <c r="K37" s="231" t="n">
        <f aca="false">+I37/J37*100</f>
        <v>14.5695364238411</v>
      </c>
    </row>
    <row r="38" customFormat="false" ht="12.8" hidden="false" customHeight="false" outlineLevel="0" collapsed="false">
      <c r="A38" s="234" t="s">
        <v>200</v>
      </c>
      <c r="B38" s="235" t="s">
        <v>201</v>
      </c>
      <c r="C38" s="2" t="s">
        <v>202</v>
      </c>
      <c r="D38" s="2" t="s">
        <v>203</v>
      </c>
      <c r="E38" s="115" t="n">
        <v>221</v>
      </c>
      <c r="F38" s="2" t="n">
        <v>72</v>
      </c>
      <c r="G38" s="2" t="n">
        <v>9</v>
      </c>
      <c r="H38" s="2" t="n">
        <v>108</v>
      </c>
      <c r="I38" s="2" t="n">
        <v>81</v>
      </c>
      <c r="J38" s="2" t="n">
        <v>189</v>
      </c>
      <c r="K38" s="231" t="n">
        <f aca="false">+I38/J38*100</f>
        <v>42.8571428571429</v>
      </c>
    </row>
    <row r="39" customFormat="false" ht="12.8" hidden="false" customHeight="false" outlineLevel="0" collapsed="false">
      <c r="A39" s="232" t="s">
        <v>489</v>
      </c>
      <c r="B39" s="233" t="s">
        <v>490</v>
      </c>
      <c r="C39" s="2" t="s">
        <v>491</v>
      </c>
      <c r="D39" s="2" t="s">
        <v>492</v>
      </c>
      <c r="E39" s="115" t="n">
        <v>3</v>
      </c>
      <c r="H39" s="2" t="n">
        <v>2</v>
      </c>
      <c r="I39" s="2" t="n">
        <v>0</v>
      </c>
      <c r="J39" s="2" t="n">
        <v>2</v>
      </c>
      <c r="K39" s="231" t="n">
        <f aca="false">+I39/J39*100</f>
        <v>0</v>
      </c>
    </row>
    <row r="40" customFormat="false" ht="12.8" hidden="false" customHeight="false" outlineLevel="0" collapsed="false">
      <c r="A40" s="234" t="s">
        <v>152</v>
      </c>
      <c r="B40" s="235" t="s">
        <v>153</v>
      </c>
      <c r="C40" s="2" t="s">
        <v>154</v>
      </c>
      <c r="D40" s="2" t="s">
        <v>155</v>
      </c>
      <c r="E40" s="115" t="n">
        <v>574</v>
      </c>
      <c r="F40" s="2" t="n">
        <v>145</v>
      </c>
      <c r="G40" s="2" t="n">
        <v>11</v>
      </c>
      <c r="H40" s="2" t="n">
        <v>429</v>
      </c>
      <c r="I40" s="2" t="n">
        <v>156</v>
      </c>
      <c r="J40" s="2" t="n">
        <v>585</v>
      </c>
      <c r="K40" s="231" t="n">
        <f aca="false">+I40/J40*100</f>
        <v>26.6666666666667</v>
      </c>
    </row>
    <row r="41" customFormat="false" ht="12.8" hidden="false" customHeight="false" outlineLevel="0" collapsed="false">
      <c r="A41" s="232" t="s">
        <v>405</v>
      </c>
      <c r="B41" s="233" t="s">
        <v>406</v>
      </c>
      <c r="C41" s="2" t="s">
        <v>407</v>
      </c>
      <c r="D41" s="2" t="s">
        <v>408</v>
      </c>
      <c r="E41" s="115" t="n">
        <v>10</v>
      </c>
      <c r="G41" s="2" t="n">
        <v>2</v>
      </c>
      <c r="H41" s="2" t="n">
        <v>6</v>
      </c>
      <c r="I41" s="2" t="n">
        <v>2</v>
      </c>
      <c r="J41" s="2" t="n">
        <v>8</v>
      </c>
      <c r="K41" s="231" t="n">
        <f aca="false">+I41/J41*100</f>
        <v>25</v>
      </c>
    </row>
    <row r="42" customFormat="false" ht="12.8" hidden="false" customHeight="false" outlineLevel="0" collapsed="false">
      <c r="A42" s="234" t="s">
        <v>184</v>
      </c>
      <c r="B42" s="235" t="s">
        <v>185</v>
      </c>
      <c r="C42" s="2" t="s">
        <v>186</v>
      </c>
      <c r="D42" s="2" t="s">
        <v>187</v>
      </c>
      <c r="E42" s="115" t="n">
        <v>276</v>
      </c>
      <c r="F42" s="2" t="n">
        <v>103</v>
      </c>
      <c r="G42" s="2" t="n">
        <v>12</v>
      </c>
      <c r="H42" s="2" t="n">
        <v>217</v>
      </c>
      <c r="I42" s="2" t="n">
        <v>115</v>
      </c>
      <c r="J42" s="2" t="n">
        <v>332</v>
      </c>
      <c r="K42" s="231" t="n">
        <f aca="false">+I42/J42*100</f>
        <v>34.6385542168675</v>
      </c>
    </row>
    <row r="43" customFormat="false" ht="12.8" hidden="false" customHeight="false" outlineLevel="0" collapsed="false">
      <c r="A43" s="232" t="s">
        <v>545</v>
      </c>
      <c r="B43" s="233" t="s">
        <v>546</v>
      </c>
      <c r="C43" s="2" t="s">
        <v>547</v>
      </c>
      <c r="D43" s="2" t="s">
        <v>548</v>
      </c>
      <c r="E43" s="115"/>
      <c r="H43" s="2" t="n">
        <v>0</v>
      </c>
      <c r="I43" s="2" t="n">
        <v>0</v>
      </c>
      <c r="K43" s="231" t="e">
        <f aca="false">+I43/J43*100</f>
        <v>#DIV/0!</v>
      </c>
    </row>
    <row r="44" customFormat="false" ht="12.8" hidden="false" customHeight="false" outlineLevel="0" collapsed="false">
      <c r="A44" s="234" t="s">
        <v>385</v>
      </c>
      <c r="B44" s="235" t="s">
        <v>386</v>
      </c>
      <c r="C44" s="2" t="s">
        <v>387</v>
      </c>
      <c r="D44" s="110" t="s">
        <v>388</v>
      </c>
      <c r="E44" s="115" t="n">
        <v>13</v>
      </c>
      <c r="H44" s="2" t="n">
        <v>11</v>
      </c>
      <c r="I44" s="2" t="n">
        <v>0</v>
      </c>
      <c r="J44" s="2" t="n">
        <v>11</v>
      </c>
      <c r="K44" s="231" t="n">
        <f aca="false">+I44/J44*100</f>
        <v>0</v>
      </c>
    </row>
    <row r="45" customFormat="false" ht="12.8" hidden="false" customHeight="false" outlineLevel="0" collapsed="false">
      <c r="A45" s="234" t="s">
        <v>176</v>
      </c>
      <c r="B45" s="235" t="s">
        <v>177</v>
      </c>
      <c r="C45" s="2" t="s">
        <v>178</v>
      </c>
      <c r="D45" s="110" t="s">
        <v>179</v>
      </c>
      <c r="E45" s="115" t="n">
        <v>362</v>
      </c>
      <c r="F45" s="2" t="n">
        <v>82</v>
      </c>
      <c r="G45" s="2" t="n">
        <v>62</v>
      </c>
      <c r="H45" s="2" t="n">
        <v>243</v>
      </c>
      <c r="I45" s="2" t="n">
        <v>144</v>
      </c>
      <c r="J45" s="2" t="n">
        <v>387</v>
      </c>
      <c r="K45" s="231" t="n">
        <f aca="false">+I45/J45*100</f>
        <v>37.2093023255814</v>
      </c>
    </row>
    <row r="46" customFormat="false" ht="12.8" hidden="false" customHeight="false" outlineLevel="0" collapsed="false">
      <c r="A46" s="232" t="s">
        <v>285</v>
      </c>
      <c r="B46" s="233" t="s">
        <v>286</v>
      </c>
      <c r="C46" s="2" t="s">
        <v>287</v>
      </c>
      <c r="D46" s="2" t="s">
        <v>288</v>
      </c>
      <c r="E46" s="106" t="n">
        <v>82</v>
      </c>
      <c r="F46" s="2" t="n">
        <v>10</v>
      </c>
      <c r="G46" s="2" t="n">
        <v>7</v>
      </c>
      <c r="H46" s="2" t="n">
        <v>123</v>
      </c>
      <c r="I46" s="2" t="n">
        <v>17</v>
      </c>
      <c r="J46" s="2" t="n">
        <v>140</v>
      </c>
      <c r="K46" s="231" t="n">
        <f aca="false">+I46/J46*100</f>
        <v>12.1428571428571</v>
      </c>
    </row>
    <row r="47" customFormat="false" ht="12.8" hidden="false" customHeight="false" outlineLevel="0" collapsed="false">
      <c r="A47" s="234" t="s">
        <v>269</v>
      </c>
      <c r="B47" s="235" t="s">
        <v>270</v>
      </c>
      <c r="C47" s="2" t="s">
        <v>271</v>
      </c>
      <c r="D47" s="2" t="s">
        <v>272</v>
      </c>
      <c r="E47" s="106" t="n">
        <v>99</v>
      </c>
      <c r="F47" s="2" t="n">
        <v>7</v>
      </c>
      <c r="G47" s="2" t="n">
        <v>5</v>
      </c>
      <c r="H47" s="2" t="n">
        <v>132</v>
      </c>
      <c r="I47" s="2" t="n">
        <v>12</v>
      </c>
      <c r="J47" s="2" t="n">
        <v>144</v>
      </c>
      <c r="K47" s="231" t="n">
        <f aca="false">+I47/J47*100</f>
        <v>8.33333333333333</v>
      </c>
    </row>
    <row r="48" customFormat="false" ht="12.8" hidden="false" customHeight="false" outlineLevel="0" collapsed="false">
      <c r="A48" s="234" t="s">
        <v>68</v>
      </c>
      <c r="B48" s="235" t="s">
        <v>69</v>
      </c>
      <c r="C48" s="2" t="s">
        <v>70</v>
      </c>
      <c r="D48" s="110" t="s">
        <v>71</v>
      </c>
      <c r="E48" s="106" t="n">
        <v>4294</v>
      </c>
      <c r="F48" s="2" t="n">
        <v>53</v>
      </c>
      <c r="G48" s="2" t="n">
        <v>65</v>
      </c>
      <c r="H48" s="2" t="n">
        <v>4152</v>
      </c>
      <c r="I48" s="2" t="n">
        <v>118</v>
      </c>
      <c r="J48" s="2" t="n">
        <v>4270</v>
      </c>
      <c r="K48" s="231" t="n">
        <f aca="false">+I48/J48*100</f>
        <v>2.76346604215457</v>
      </c>
    </row>
    <row r="49" customFormat="false" ht="12.8" hidden="false" customHeight="false" outlineLevel="0" collapsed="false">
      <c r="A49" s="232" t="s">
        <v>305</v>
      </c>
      <c r="B49" s="233" t="s">
        <v>306</v>
      </c>
      <c r="C49" s="2" t="s">
        <v>307</v>
      </c>
      <c r="D49" s="2" t="s">
        <v>308</v>
      </c>
      <c r="E49" s="106" t="n">
        <v>64</v>
      </c>
      <c r="F49" s="2" t="n">
        <v>4</v>
      </c>
      <c r="G49" s="2" t="n">
        <v>5</v>
      </c>
      <c r="H49" s="2" t="n">
        <v>72</v>
      </c>
      <c r="I49" s="2" t="n">
        <v>9</v>
      </c>
      <c r="J49" s="2" t="n">
        <v>81</v>
      </c>
      <c r="K49" s="231" t="n">
        <f aca="false">+I49/J49*100</f>
        <v>11.1111111111111</v>
      </c>
    </row>
    <row r="50" customFormat="false" ht="12.8" hidden="false" customHeight="false" outlineLevel="0" collapsed="false">
      <c r="A50" s="234" t="s">
        <v>445</v>
      </c>
      <c r="B50" s="235" t="s">
        <v>446</v>
      </c>
      <c r="C50" s="2" t="s">
        <v>447</v>
      </c>
      <c r="D50" s="110" t="s">
        <v>448</v>
      </c>
      <c r="E50" s="106" t="n">
        <v>4</v>
      </c>
      <c r="H50" s="2" t="n">
        <v>4</v>
      </c>
      <c r="I50" s="2" t="n">
        <v>0</v>
      </c>
      <c r="J50" s="2" t="n">
        <v>4</v>
      </c>
      <c r="K50" s="231" t="n">
        <f aca="false">+I50/J50*100</f>
        <v>0</v>
      </c>
    </row>
    <row r="51" customFormat="false" ht="12.8" hidden="false" customHeight="false" outlineLevel="0" collapsed="false">
      <c r="A51" s="232" t="s">
        <v>549</v>
      </c>
      <c r="B51" s="233" t="s">
        <v>550</v>
      </c>
      <c r="C51" s="2" t="s">
        <v>551</v>
      </c>
      <c r="D51" s="110" t="s">
        <v>552</v>
      </c>
      <c r="H51" s="2" t="n">
        <v>0</v>
      </c>
      <c r="I51" s="2" t="n">
        <v>0</v>
      </c>
      <c r="K51" s="231" t="e">
        <f aca="false">+I51/J51*100</f>
        <v>#DIV/0!</v>
      </c>
    </row>
    <row r="52" customFormat="false" ht="12.8" hidden="false" customHeight="false" outlineLevel="0" collapsed="false">
      <c r="A52" s="232" t="s">
        <v>497</v>
      </c>
      <c r="B52" s="233" t="s">
        <v>498</v>
      </c>
      <c r="C52" s="2" t="s">
        <v>499</v>
      </c>
      <c r="D52" s="2" t="s">
        <v>500</v>
      </c>
      <c r="E52" s="106" t="n">
        <v>2</v>
      </c>
      <c r="G52" s="2" t="n">
        <v>4</v>
      </c>
      <c r="H52" s="2" t="n">
        <v>2</v>
      </c>
      <c r="I52" s="2" t="n">
        <v>4</v>
      </c>
      <c r="J52" s="2" t="n">
        <v>6</v>
      </c>
      <c r="K52" s="231" t="n">
        <f aca="false">+I52/J52*100</f>
        <v>66.6666666666667</v>
      </c>
    </row>
    <row r="53" customFormat="false" ht="12.8" hidden="false" customHeight="false" outlineLevel="0" collapsed="false">
      <c r="A53" s="232" t="s">
        <v>76</v>
      </c>
      <c r="B53" s="233" t="s">
        <v>77</v>
      </c>
      <c r="C53" s="2" t="s">
        <v>78</v>
      </c>
      <c r="D53" s="110" t="s">
        <v>79</v>
      </c>
      <c r="E53" s="106" t="n">
        <v>3280</v>
      </c>
      <c r="F53" s="2" t="n">
        <v>541</v>
      </c>
      <c r="G53" s="2" t="n">
        <v>109</v>
      </c>
      <c r="H53" s="2" t="n">
        <v>2191</v>
      </c>
      <c r="I53" s="2" t="n">
        <v>650</v>
      </c>
      <c r="J53" s="2" t="n">
        <v>2841</v>
      </c>
      <c r="K53" s="231" t="n">
        <f aca="false">+I53/J53*100</f>
        <v>22.8792678634284</v>
      </c>
    </row>
    <row r="54" customFormat="false" ht="12.8" hidden="false" customHeight="false" outlineLevel="0" collapsed="false">
      <c r="A54" s="232" t="s">
        <v>449</v>
      </c>
      <c r="B54" s="233" t="s">
        <v>450</v>
      </c>
      <c r="C54" s="2" t="s">
        <v>451</v>
      </c>
      <c r="D54" s="110" t="s">
        <v>452</v>
      </c>
      <c r="E54" s="106" t="n">
        <v>4</v>
      </c>
      <c r="G54" s="2" t="n">
        <v>2</v>
      </c>
      <c r="H54" s="2" t="n">
        <v>3</v>
      </c>
      <c r="I54" s="2" t="n">
        <v>2</v>
      </c>
      <c r="J54" s="2" t="n">
        <v>5</v>
      </c>
      <c r="K54" s="231" t="n">
        <f aca="false">+I54/J54*100</f>
        <v>40</v>
      </c>
    </row>
    <row r="55" customFormat="false" ht="12.8" hidden="false" customHeight="false" outlineLevel="0" collapsed="false">
      <c r="A55" s="234" t="s">
        <v>297</v>
      </c>
      <c r="B55" s="235" t="s">
        <v>298</v>
      </c>
      <c r="C55" s="2" t="s">
        <v>299</v>
      </c>
      <c r="D55" s="110" t="s">
        <v>300</v>
      </c>
      <c r="E55" s="106" t="n">
        <v>66</v>
      </c>
      <c r="F55" s="2" t="n">
        <v>2</v>
      </c>
      <c r="G55" s="2" t="n">
        <v>5</v>
      </c>
      <c r="H55" s="2" t="n">
        <v>58</v>
      </c>
      <c r="I55" s="2" t="n">
        <v>7</v>
      </c>
      <c r="J55" s="2" t="n">
        <v>65</v>
      </c>
      <c r="K55" s="231" t="n">
        <f aca="false">+I55/J55*100</f>
        <v>10.7692307692308</v>
      </c>
    </row>
    <row r="56" customFormat="false" ht="12.8" hidden="false" customHeight="false" outlineLevel="0" collapsed="false">
      <c r="A56" s="234" t="s">
        <v>116</v>
      </c>
      <c r="B56" s="235" t="s">
        <v>117</v>
      </c>
      <c r="C56" s="2" t="s">
        <v>118</v>
      </c>
      <c r="D56" s="2" t="s">
        <v>119</v>
      </c>
      <c r="E56" s="106" t="n">
        <v>803</v>
      </c>
      <c r="F56" s="2" t="n">
        <v>23</v>
      </c>
      <c r="G56" s="2" t="n">
        <v>33</v>
      </c>
      <c r="H56" s="2" t="n">
        <v>684</v>
      </c>
      <c r="I56" s="2" t="n">
        <v>56</v>
      </c>
      <c r="J56" s="2" t="n">
        <v>740</v>
      </c>
      <c r="K56" s="231" t="n">
        <f aca="false">+I56/J56*100</f>
        <v>7.56756756756757</v>
      </c>
    </row>
    <row r="57" customFormat="false" ht="12.8" hidden="false" customHeight="false" outlineLevel="0" collapsed="false">
      <c r="A57" s="234" t="s">
        <v>453</v>
      </c>
      <c r="B57" s="235" t="s">
        <v>454</v>
      </c>
      <c r="C57" s="2" t="s">
        <v>455</v>
      </c>
      <c r="D57" s="2" t="s">
        <v>456</v>
      </c>
      <c r="E57" s="106" t="n">
        <v>4</v>
      </c>
      <c r="F57" s="2" t="n">
        <v>1</v>
      </c>
      <c r="H57" s="2" t="n">
        <v>6</v>
      </c>
      <c r="I57" s="2" t="n">
        <v>1</v>
      </c>
      <c r="J57" s="2" t="n">
        <v>7</v>
      </c>
      <c r="K57" s="231" t="n">
        <f aca="false">+I57/J57*100</f>
        <v>14.2857142857143</v>
      </c>
    </row>
    <row r="58" customFormat="false" ht="12.8" hidden="false" customHeight="false" outlineLevel="0" collapsed="false">
      <c r="A58" s="234" t="s">
        <v>204</v>
      </c>
      <c r="B58" s="235" t="s">
        <v>205</v>
      </c>
      <c r="C58" s="2" t="s">
        <v>206</v>
      </c>
      <c r="D58" s="2" t="s">
        <v>207</v>
      </c>
      <c r="E58" s="106" t="n">
        <v>221</v>
      </c>
      <c r="F58" s="2" t="n">
        <v>6</v>
      </c>
      <c r="G58" s="2" t="n">
        <v>1</v>
      </c>
      <c r="H58" s="2" t="n">
        <v>160</v>
      </c>
      <c r="I58" s="2" t="n">
        <v>7</v>
      </c>
      <c r="J58" s="2" t="n">
        <v>167</v>
      </c>
      <c r="K58" s="231" t="n">
        <f aca="false">+I58/J58*100</f>
        <v>4.19161676646707</v>
      </c>
    </row>
    <row r="59" customFormat="false" ht="12.8" hidden="false" customHeight="false" outlineLevel="0" collapsed="false">
      <c r="A59" s="234" t="s">
        <v>429</v>
      </c>
      <c r="B59" s="235" t="s">
        <v>430</v>
      </c>
      <c r="C59" s="2" t="s">
        <v>431</v>
      </c>
      <c r="D59" s="2" t="s">
        <v>432</v>
      </c>
      <c r="E59" s="106" t="n">
        <v>6</v>
      </c>
      <c r="G59" s="2" t="n">
        <v>1</v>
      </c>
      <c r="H59" s="2" t="n">
        <v>1</v>
      </c>
      <c r="I59" s="2" t="n">
        <v>1</v>
      </c>
      <c r="J59" s="2" t="n">
        <v>2</v>
      </c>
      <c r="K59" s="231" t="n">
        <f aca="false">+I59/J59*100</f>
        <v>50</v>
      </c>
    </row>
    <row r="60" customFormat="false" ht="12.8" hidden="false" customHeight="false" outlineLevel="0" collapsed="false">
      <c r="A60" s="232" t="s">
        <v>244</v>
      </c>
      <c r="B60" s="233" t="s">
        <v>245</v>
      </c>
      <c r="C60" s="2" t="s">
        <v>246</v>
      </c>
      <c r="D60" s="2" t="s">
        <v>247</v>
      </c>
      <c r="E60" s="106" t="n">
        <v>132</v>
      </c>
      <c r="F60" s="2" t="n">
        <v>43</v>
      </c>
      <c r="G60" s="2" t="n">
        <v>34</v>
      </c>
      <c r="H60" s="2" t="n">
        <v>128</v>
      </c>
      <c r="I60" s="2" t="n">
        <v>77</v>
      </c>
      <c r="J60" s="2" t="n">
        <v>205</v>
      </c>
      <c r="K60" s="231" t="n">
        <f aca="false">+I60/J60*100</f>
        <v>37.5609756097561</v>
      </c>
    </row>
    <row r="61" customFormat="false" ht="12.8" hidden="false" customHeight="false" outlineLevel="0" collapsed="false">
      <c r="A61" s="234" t="n">
        <v>32</v>
      </c>
      <c r="B61" s="235" t="n">
        <v>53</v>
      </c>
      <c r="C61" s="2" t="s">
        <v>248</v>
      </c>
      <c r="D61" s="118" t="s">
        <v>249</v>
      </c>
      <c r="E61" s="106" t="n">
        <v>132</v>
      </c>
      <c r="F61" s="2" t="n">
        <v>93</v>
      </c>
      <c r="G61" s="2" t="n">
        <v>9</v>
      </c>
      <c r="H61" s="2" t="n">
        <v>70</v>
      </c>
      <c r="I61" s="2" t="n">
        <v>102</v>
      </c>
      <c r="J61" s="2" t="n">
        <v>172</v>
      </c>
      <c r="K61" s="231" t="n">
        <f aca="false">+I61/J61*100</f>
        <v>59.3023255813954</v>
      </c>
    </row>
    <row r="62" customFormat="false" ht="12.8" hidden="false" customHeight="false" outlineLevel="0" collapsed="false">
      <c r="A62" s="234" t="s">
        <v>517</v>
      </c>
      <c r="B62" s="235" t="s">
        <v>518</v>
      </c>
      <c r="C62" s="2" t="s">
        <v>519</v>
      </c>
      <c r="D62" s="110" t="s">
        <v>520</v>
      </c>
      <c r="E62" s="106" t="n">
        <v>1</v>
      </c>
      <c r="H62" s="2" t="n">
        <v>0</v>
      </c>
      <c r="I62" s="2" t="n">
        <v>0</v>
      </c>
      <c r="K62" s="231" t="e">
        <f aca="false">+I62/J62*100</f>
        <v>#DIV/0!</v>
      </c>
    </row>
    <row r="63" customFormat="false" ht="12.8" hidden="false" customHeight="false" outlineLevel="0" collapsed="false">
      <c r="A63" s="232" t="s">
        <v>457</v>
      </c>
      <c r="B63" s="233" t="s">
        <v>458</v>
      </c>
      <c r="C63" s="2" t="s">
        <v>459</v>
      </c>
      <c r="D63" s="2" t="s">
        <v>460</v>
      </c>
      <c r="E63" s="106" t="n">
        <v>4</v>
      </c>
      <c r="F63" s="2" t="n">
        <v>2</v>
      </c>
      <c r="H63" s="2" t="n">
        <v>1</v>
      </c>
      <c r="I63" s="2" t="n">
        <v>2</v>
      </c>
      <c r="J63" s="2" t="n">
        <v>3</v>
      </c>
      <c r="K63" s="231" t="n">
        <f aca="false">+I63/J63*100</f>
        <v>66.6666666666667</v>
      </c>
    </row>
    <row r="64" customFormat="false" ht="12.8" hidden="false" customHeight="false" outlineLevel="0" collapsed="false">
      <c r="A64" s="232" t="s">
        <v>521</v>
      </c>
      <c r="B64" s="233" t="s">
        <v>522</v>
      </c>
      <c r="C64" s="2" t="s">
        <v>523</v>
      </c>
      <c r="D64" s="2" t="s">
        <v>524</v>
      </c>
      <c r="E64" s="106" t="n">
        <v>1</v>
      </c>
      <c r="H64" s="2" t="n">
        <v>1</v>
      </c>
      <c r="I64" s="2" t="n">
        <v>0</v>
      </c>
      <c r="J64" s="2" t="n">
        <v>1</v>
      </c>
      <c r="K64" s="231" t="n">
        <f aca="false">+I64/J64*100</f>
        <v>0</v>
      </c>
    </row>
    <row r="65" customFormat="false" ht="12.8" hidden="false" customHeight="false" outlineLevel="0" collapsed="false">
      <c r="A65" s="232" t="s">
        <v>401</v>
      </c>
      <c r="B65" s="233" t="s">
        <v>402</v>
      </c>
      <c r="C65" s="2" t="s">
        <v>403</v>
      </c>
      <c r="D65" s="110" t="s">
        <v>404</v>
      </c>
      <c r="E65" s="106" t="n">
        <v>12</v>
      </c>
      <c r="H65" s="2" t="n">
        <v>7</v>
      </c>
      <c r="I65" s="2" t="n">
        <v>0</v>
      </c>
      <c r="J65" s="2" t="n">
        <v>7</v>
      </c>
      <c r="K65" s="231" t="n">
        <f aca="false">+I65/J65*100</f>
        <v>0</v>
      </c>
    </row>
    <row r="66" customFormat="false" ht="12.8" hidden="false" customHeight="false" outlineLevel="0" collapsed="false">
      <c r="A66" s="232" t="s">
        <v>281</v>
      </c>
      <c r="B66" s="233" t="s">
        <v>282</v>
      </c>
      <c r="C66" s="2" t="s">
        <v>283</v>
      </c>
      <c r="D66" s="118" t="s">
        <v>284</v>
      </c>
      <c r="E66" s="106" t="n">
        <v>85</v>
      </c>
      <c r="F66" s="2" t="n">
        <v>9</v>
      </c>
      <c r="G66" s="2" t="n">
        <v>4</v>
      </c>
      <c r="H66" s="2" t="n">
        <v>71</v>
      </c>
      <c r="I66" s="2" t="n">
        <v>13</v>
      </c>
      <c r="J66" s="2" t="n">
        <v>84</v>
      </c>
      <c r="K66" s="231" t="n">
        <f aca="false">+I66/J66*100</f>
        <v>15.4761904761905</v>
      </c>
    </row>
    <row r="67" customFormat="false" ht="12.8" hidden="false" customHeight="false" outlineLevel="0" collapsed="false">
      <c r="A67" s="232" t="s">
        <v>313</v>
      </c>
      <c r="B67" s="233" t="s">
        <v>314</v>
      </c>
      <c r="C67" s="2" t="s">
        <v>315</v>
      </c>
      <c r="D67" s="2" t="s">
        <v>316</v>
      </c>
      <c r="E67" s="106" t="n">
        <v>60</v>
      </c>
      <c r="F67" s="2" t="n">
        <v>12</v>
      </c>
      <c r="G67" s="2" t="n">
        <v>1</v>
      </c>
      <c r="H67" s="2" t="n">
        <v>26</v>
      </c>
      <c r="I67" s="2" t="n">
        <v>13</v>
      </c>
      <c r="J67" s="2" t="n">
        <v>39</v>
      </c>
      <c r="K67" s="231" t="n">
        <f aca="false">+I67/J67*100</f>
        <v>33.3333333333333</v>
      </c>
    </row>
    <row r="68" customFormat="false" ht="12.8" hidden="false" customHeight="false" outlineLevel="0" collapsed="false">
      <c r="A68" s="234" t="s">
        <v>389</v>
      </c>
      <c r="B68" s="235" t="s">
        <v>390</v>
      </c>
      <c r="C68" s="2" t="s">
        <v>391</v>
      </c>
      <c r="D68" s="2" t="s">
        <v>392</v>
      </c>
      <c r="E68" s="106" t="n">
        <v>13</v>
      </c>
      <c r="F68" s="2" t="n">
        <v>4</v>
      </c>
      <c r="H68" s="2" t="n">
        <v>7</v>
      </c>
      <c r="I68" s="2" t="n">
        <v>4</v>
      </c>
      <c r="J68" s="2" t="n">
        <v>11</v>
      </c>
      <c r="K68" s="231" t="n">
        <f aca="false">+I68/J68*100</f>
        <v>36.3636363636364</v>
      </c>
    </row>
    <row r="69" customFormat="false" ht="12.8" hidden="false" customHeight="false" outlineLevel="0" collapsed="false">
      <c r="A69" s="232" t="s">
        <v>140</v>
      </c>
      <c r="B69" s="233" t="s">
        <v>141</v>
      </c>
      <c r="C69" s="2" t="s">
        <v>142</v>
      </c>
      <c r="D69" s="2" t="s">
        <v>143</v>
      </c>
      <c r="E69" s="106" t="n">
        <v>661</v>
      </c>
      <c r="F69" s="2" t="n">
        <v>26</v>
      </c>
      <c r="G69" s="2" t="n">
        <v>39</v>
      </c>
      <c r="H69" s="2" t="n">
        <v>629</v>
      </c>
      <c r="I69" s="2" t="n">
        <v>65</v>
      </c>
      <c r="J69" s="2" t="n">
        <v>694</v>
      </c>
      <c r="K69" s="231" t="n">
        <f aca="false">+I69/J69*100</f>
        <v>9.36599423631124</v>
      </c>
    </row>
    <row r="70" customFormat="false" ht="12.8" hidden="false" customHeight="false" outlineLevel="0" collapsed="false">
      <c r="A70" s="234" t="s">
        <v>377</v>
      </c>
      <c r="B70" s="235" t="s">
        <v>378</v>
      </c>
      <c r="C70" s="2" t="s">
        <v>379</v>
      </c>
      <c r="D70" s="118" t="s">
        <v>380</v>
      </c>
      <c r="E70" s="106" t="n">
        <v>16</v>
      </c>
      <c r="F70" s="2" t="n">
        <v>9</v>
      </c>
      <c r="H70" s="2" t="n">
        <v>10</v>
      </c>
      <c r="I70" s="2" t="n">
        <v>9</v>
      </c>
      <c r="J70" s="2" t="n">
        <v>19</v>
      </c>
      <c r="K70" s="231" t="n">
        <f aca="false">+I70/J70*100</f>
        <v>47.3684210526316</v>
      </c>
    </row>
    <row r="71" customFormat="false" ht="12.8" hidden="false" customHeight="false" outlineLevel="0" collapsed="false">
      <c r="A71" s="232" t="s">
        <v>421</v>
      </c>
      <c r="B71" s="233" t="s">
        <v>422</v>
      </c>
      <c r="C71" s="2" t="s">
        <v>423</v>
      </c>
      <c r="D71" s="2" t="s">
        <v>424</v>
      </c>
      <c r="E71" s="106" t="n">
        <v>7</v>
      </c>
      <c r="F71" s="2" t="n">
        <v>1</v>
      </c>
      <c r="H71" s="2" t="n">
        <v>5</v>
      </c>
      <c r="I71" s="2" t="n">
        <v>1</v>
      </c>
      <c r="J71" s="2" t="n">
        <v>6</v>
      </c>
      <c r="K71" s="231" t="n">
        <f aca="false">+I71/J71*100</f>
        <v>16.6666666666667</v>
      </c>
    </row>
    <row r="72" customFormat="false" ht="12.8" hidden="false" customHeight="false" outlineLevel="0" collapsed="false">
      <c r="A72" s="232" t="s">
        <v>293</v>
      </c>
      <c r="B72" s="233" t="s">
        <v>294</v>
      </c>
      <c r="C72" s="2" t="s">
        <v>295</v>
      </c>
      <c r="D72" s="2" t="s">
        <v>296</v>
      </c>
      <c r="E72" s="106" t="n">
        <v>68</v>
      </c>
      <c r="F72" s="2" t="n">
        <v>13</v>
      </c>
      <c r="G72" s="2" t="n">
        <v>5</v>
      </c>
      <c r="H72" s="2" t="n">
        <v>88</v>
      </c>
      <c r="I72" s="2" t="n">
        <v>18</v>
      </c>
      <c r="J72" s="2" t="n">
        <v>106</v>
      </c>
      <c r="K72" s="231" t="n">
        <f aca="false">+I72/J72*100</f>
        <v>16.9811320754717</v>
      </c>
    </row>
    <row r="73" customFormat="false" ht="12.8" hidden="false" customHeight="false" outlineLevel="0" collapsed="false">
      <c r="A73" s="234" t="s">
        <v>329</v>
      </c>
      <c r="B73" s="235" t="s">
        <v>330</v>
      </c>
      <c r="C73" s="2" t="s">
        <v>331</v>
      </c>
      <c r="D73" s="2" t="s">
        <v>332</v>
      </c>
      <c r="E73" s="106" t="n">
        <v>53</v>
      </c>
      <c r="F73" s="2" t="n">
        <v>5</v>
      </c>
      <c r="G73" s="2" t="n">
        <v>2</v>
      </c>
      <c r="H73" s="2" t="n">
        <v>58</v>
      </c>
      <c r="I73" s="2" t="n">
        <v>7</v>
      </c>
      <c r="J73" s="2" t="n">
        <v>65</v>
      </c>
      <c r="K73" s="231" t="n">
        <f aca="false">+I73/J73*100</f>
        <v>10.7692307692308</v>
      </c>
    </row>
    <row r="74" customFormat="false" ht="12.8" hidden="false" customHeight="false" outlineLevel="0" collapsed="false">
      <c r="A74" s="232" t="s">
        <v>273</v>
      </c>
      <c r="B74" s="233" t="s">
        <v>274</v>
      </c>
      <c r="C74" s="2" t="s">
        <v>275</v>
      </c>
      <c r="D74" s="2" t="s">
        <v>276</v>
      </c>
      <c r="E74" s="106" t="n">
        <v>99</v>
      </c>
      <c r="F74" s="2" t="n">
        <v>10</v>
      </c>
      <c r="G74" s="2" t="n">
        <v>19</v>
      </c>
      <c r="H74" s="2" t="n">
        <v>103</v>
      </c>
      <c r="I74" s="2" t="n">
        <v>29</v>
      </c>
      <c r="J74" s="2" t="n">
        <v>132</v>
      </c>
      <c r="K74" s="231" t="n">
        <f aca="false">+I74/J74*100</f>
        <v>21.969696969697</v>
      </c>
    </row>
    <row r="75" customFormat="false" ht="12.8" hidden="false" customHeight="false" outlineLevel="0" collapsed="false">
      <c r="A75" s="234" t="s">
        <v>265</v>
      </c>
      <c r="B75" s="235" t="s">
        <v>266</v>
      </c>
      <c r="C75" s="2" t="s">
        <v>267</v>
      </c>
      <c r="D75" s="2" t="s">
        <v>268</v>
      </c>
      <c r="E75" s="106" t="n">
        <v>103</v>
      </c>
      <c r="G75" s="2" t="n">
        <v>3</v>
      </c>
      <c r="H75" s="2" t="n">
        <v>114</v>
      </c>
      <c r="I75" s="2" t="n">
        <v>3</v>
      </c>
      <c r="J75" s="2" t="n">
        <v>117</v>
      </c>
      <c r="K75" s="231" t="n">
        <f aca="false">+I75/J75*100</f>
        <v>2.56410256410256</v>
      </c>
    </row>
    <row r="76" customFormat="false" ht="12.8" hidden="false" customHeight="false" outlineLevel="0" collapsed="false">
      <c r="A76" s="232" t="s">
        <v>192</v>
      </c>
      <c r="B76" s="233" t="s">
        <v>193</v>
      </c>
      <c r="C76" s="2" t="s">
        <v>194</v>
      </c>
      <c r="D76" s="2" t="s">
        <v>195</v>
      </c>
      <c r="E76" s="106" t="n">
        <v>229</v>
      </c>
      <c r="F76" s="2" t="n">
        <v>3</v>
      </c>
      <c r="G76" s="2" t="n">
        <v>1</v>
      </c>
      <c r="H76" s="2" t="n">
        <v>342</v>
      </c>
      <c r="I76" s="2" t="n">
        <v>4</v>
      </c>
      <c r="J76" s="2" t="n">
        <v>346</v>
      </c>
      <c r="K76" s="231" t="n">
        <f aca="false">+I76/J76*100</f>
        <v>1.15606936416185</v>
      </c>
    </row>
    <row r="77" customFormat="false" ht="12.8" hidden="false" customHeight="false" outlineLevel="0" collapsed="false">
      <c r="A77" s="232" t="s">
        <v>525</v>
      </c>
      <c r="B77" s="233" t="s">
        <v>526</v>
      </c>
      <c r="C77" s="2" t="s">
        <v>527</v>
      </c>
      <c r="D77" s="2" t="s">
        <v>528</v>
      </c>
      <c r="E77" s="106" t="n">
        <v>1</v>
      </c>
      <c r="H77" s="2" t="n">
        <v>1</v>
      </c>
      <c r="I77" s="2" t="n">
        <v>0</v>
      </c>
      <c r="J77" s="2" t="n">
        <v>1</v>
      </c>
      <c r="K77" s="231" t="n">
        <f aca="false">+I77/J77*100</f>
        <v>0</v>
      </c>
    </row>
    <row r="78" customFormat="false" ht="12.8" hidden="false" customHeight="false" outlineLevel="0" collapsed="false">
      <c r="A78" s="232" t="s">
        <v>132</v>
      </c>
      <c r="B78" s="233" t="s">
        <v>133</v>
      </c>
      <c r="C78" s="2" t="s">
        <v>134</v>
      </c>
      <c r="D78" s="110" t="s">
        <v>135</v>
      </c>
      <c r="E78" s="106" t="n">
        <v>730</v>
      </c>
      <c r="F78" s="2" t="n">
        <v>102</v>
      </c>
      <c r="G78" s="2" t="n">
        <v>83</v>
      </c>
      <c r="H78" s="2" t="n">
        <v>731</v>
      </c>
      <c r="I78" s="2" t="n">
        <v>185</v>
      </c>
      <c r="J78" s="2" t="n">
        <v>916</v>
      </c>
      <c r="K78" s="231" t="n">
        <f aca="false">+I78/J78*100</f>
        <v>20.1965065502183</v>
      </c>
    </row>
    <row r="79" customFormat="false" ht="12.8" hidden="false" customHeight="false" outlineLevel="0" collapsed="false">
      <c r="A79" s="234" t="s">
        <v>156</v>
      </c>
      <c r="B79" s="235" t="s">
        <v>157</v>
      </c>
      <c r="C79" s="2" t="s">
        <v>158</v>
      </c>
      <c r="D79" s="2" t="s">
        <v>159</v>
      </c>
      <c r="E79" s="106" t="n">
        <v>555</v>
      </c>
      <c r="F79" s="2" t="n">
        <v>24</v>
      </c>
      <c r="G79" s="2" t="n">
        <v>10</v>
      </c>
      <c r="H79" s="2" t="n">
        <v>210</v>
      </c>
      <c r="I79" s="2" t="n">
        <v>34</v>
      </c>
      <c r="J79" s="2" t="n">
        <v>244</v>
      </c>
      <c r="K79" s="231" t="n">
        <f aca="false">+I79/J79*100</f>
        <v>13.9344262295082</v>
      </c>
    </row>
    <row r="80" customFormat="false" ht="12.8" hidden="false" customHeight="false" outlineLevel="0" collapsed="false">
      <c r="A80" s="232" t="s">
        <v>461</v>
      </c>
      <c r="B80" s="233" t="s">
        <v>462</v>
      </c>
      <c r="C80" s="2" t="s">
        <v>463</v>
      </c>
      <c r="D80" s="2" t="s">
        <v>464</v>
      </c>
      <c r="E80" s="106" t="n">
        <v>4</v>
      </c>
      <c r="H80" s="2" t="n">
        <v>4</v>
      </c>
      <c r="I80" s="2" t="n">
        <v>0</v>
      </c>
      <c r="J80" s="2" t="n">
        <v>4</v>
      </c>
      <c r="K80" s="231" t="n">
        <f aca="false">+I80/J80*100</f>
        <v>0</v>
      </c>
    </row>
    <row r="81" customFormat="false" ht="12.8" hidden="false" customHeight="false" outlineLevel="0" collapsed="false">
      <c r="A81" s="234" t="s">
        <v>104</v>
      </c>
      <c r="B81" s="235" t="s">
        <v>105</v>
      </c>
      <c r="C81" s="2" t="s">
        <v>106</v>
      </c>
      <c r="D81" s="2" t="s">
        <v>107</v>
      </c>
      <c r="E81" s="106" t="n">
        <v>1054</v>
      </c>
      <c r="F81" s="2" t="n">
        <v>152</v>
      </c>
      <c r="G81" s="2" t="n">
        <v>24</v>
      </c>
      <c r="H81" s="2" t="n">
        <v>957</v>
      </c>
      <c r="I81" s="2" t="n">
        <v>176</v>
      </c>
      <c r="J81" s="2" t="n">
        <v>1133</v>
      </c>
      <c r="K81" s="231" t="n">
        <f aca="false">+I81/J81*100</f>
        <v>15.5339805825243</v>
      </c>
    </row>
    <row r="82" customFormat="false" ht="12.8" hidden="false" customHeight="false" outlineLevel="0" collapsed="false">
      <c r="A82" s="232" t="s">
        <v>393</v>
      </c>
      <c r="B82" s="233" t="s">
        <v>394</v>
      </c>
      <c r="C82" s="2" t="s">
        <v>395</v>
      </c>
      <c r="D82" s="2" t="s">
        <v>396</v>
      </c>
      <c r="E82" s="106" t="n">
        <v>13</v>
      </c>
      <c r="G82" s="2" t="n">
        <v>1</v>
      </c>
      <c r="H82" s="2" t="n">
        <v>10</v>
      </c>
      <c r="I82" s="2" t="n">
        <v>1</v>
      </c>
      <c r="J82" s="2" t="n">
        <v>11</v>
      </c>
      <c r="K82" s="231" t="n">
        <f aca="false">+I82/J82*100</f>
        <v>9.09090909090909</v>
      </c>
    </row>
    <row r="83" customFormat="false" ht="12.8" hidden="false" customHeight="false" outlineLevel="0" collapsed="false">
      <c r="A83" s="232" t="s">
        <v>289</v>
      </c>
      <c r="B83" s="233" t="s">
        <v>290</v>
      </c>
      <c r="C83" s="2" t="s">
        <v>291</v>
      </c>
      <c r="D83" s="2" t="s">
        <v>292</v>
      </c>
      <c r="E83" s="106" t="n">
        <v>81</v>
      </c>
      <c r="G83" s="2" t="n">
        <v>2</v>
      </c>
      <c r="H83" s="2" t="n">
        <v>100</v>
      </c>
      <c r="I83" s="2" t="n">
        <v>2</v>
      </c>
      <c r="J83" s="2" t="n">
        <v>102</v>
      </c>
      <c r="K83" s="231" t="n">
        <f aca="false">+I83/J83*100</f>
        <v>1.96078431372549</v>
      </c>
    </row>
    <row r="84" customFormat="false" ht="12.8" hidden="false" customHeight="false" outlineLevel="0" collapsed="false">
      <c r="A84" s="232" t="s">
        <v>301</v>
      </c>
      <c r="B84" s="233" t="s">
        <v>302</v>
      </c>
      <c r="C84" s="2" t="s">
        <v>303</v>
      </c>
      <c r="D84" s="2" t="s">
        <v>304</v>
      </c>
      <c r="E84" s="106" t="n">
        <v>65</v>
      </c>
      <c r="F84" s="2" t="n">
        <v>1</v>
      </c>
      <c r="G84" s="2" t="n">
        <v>2</v>
      </c>
      <c r="H84" s="2" t="n">
        <v>46</v>
      </c>
      <c r="I84" s="2" t="n">
        <v>3</v>
      </c>
      <c r="J84" s="2" t="n">
        <v>49</v>
      </c>
      <c r="K84" s="231" t="n">
        <f aca="false">+I84/J84*100</f>
        <v>6.12244897959184</v>
      </c>
    </row>
    <row r="85" customFormat="false" ht="12.8" hidden="false" customHeight="false" outlineLevel="0" collapsed="false">
      <c r="A85" s="234" t="s">
        <v>409</v>
      </c>
      <c r="B85" s="235" t="s">
        <v>410</v>
      </c>
      <c r="C85" s="2" t="s">
        <v>411</v>
      </c>
      <c r="D85" s="2" t="s">
        <v>412</v>
      </c>
      <c r="E85" s="106" t="n">
        <v>10</v>
      </c>
      <c r="G85" s="2" t="n">
        <v>1</v>
      </c>
      <c r="H85" s="2" t="n">
        <v>15</v>
      </c>
      <c r="I85" s="2" t="n">
        <v>1</v>
      </c>
      <c r="J85" s="2" t="n">
        <v>16</v>
      </c>
      <c r="K85" s="231" t="n">
        <f aca="false">+I85/J85*100</f>
        <v>6.25</v>
      </c>
    </row>
    <row r="86" customFormat="false" ht="12.8" hidden="false" customHeight="false" outlineLevel="0" collapsed="false">
      <c r="A86" s="232" t="s">
        <v>433</v>
      </c>
      <c r="B86" s="233" t="s">
        <v>434</v>
      </c>
      <c r="C86" s="2" t="s">
        <v>435</v>
      </c>
      <c r="D86" s="110" t="s">
        <v>436</v>
      </c>
      <c r="E86" s="106" t="n">
        <v>6</v>
      </c>
      <c r="F86" s="2" t="n">
        <v>1</v>
      </c>
      <c r="H86" s="2" t="n">
        <v>5</v>
      </c>
      <c r="I86" s="2" t="n">
        <v>1</v>
      </c>
      <c r="J86" s="2" t="n">
        <v>6</v>
      </c>
      <c r="K86" s="231" t="n">
        <f aca="false">+I86/J86*100</f>
        <v>16.6666666666667</v>
      </c>
    </row>
    <row r="87" customFormat="false" ht="12.8" hidden="false" customHeight="false" outlineLevel="0" collapsed="false">
      <c r="A87" s="232" t="s">
        <v>254</v>
      </c>
      <c r="B87" s="233" t="s">
        <v>255</v>
      </c>
      <c r="C87" s="2" t="s">
        <v>48</v>
      </c>
      <c r="D87" s="2" t="s">
        <v>256</v>
      </c>
      <c r="E87" s="106" t="n">
        <v>123</v>
      </c>
      <c r="F87" s="2" t="n">
        <v>6</v>
      </c>
      <c r="G87" s="2" t="n">
        <v>15</v>
      </c>
      <c r="H87" s="2" t="n">
        <v>93</v>
      </c>
      <c r="I87" s="2" t="n">
        <v>21</v>
      </c>
      <c r="J87" s="2" t="n">
        <v>114</v>
      </c>
      <c r="K87" s="231" t="n">
        <f aca="false">+I87/J87*100</f>
        <v>18.4210526315789</v>
      </c>
    </row>
    <row r="88" customFormat="false" ht="12.8" hidden="false" customHeight="false" outlineLevel="0" collapsed="false">
      <c r="A88" s="234" t="s">
        <v>357</v>
      </c>
      <c r="B88" s="235" t="s">
        <v>358</v>
      </c>
      <c r="C88" s="2" t="s">
        <v>359</v>
      </c>
      <c r="D88" s="2" t="s">
        <v>360</v>
      </c>
      <c r="E88" s="106" t="n">
        <v>24</v>
      </c>
      <c r="F88" s="2" t="n">
        <v>11</v>
      </c>
      <c r="G88" s="2" t="n">
        <v>1</v>
      </c>
      <c r="H88" s="2" t="n">
        <v>21</v>
      </c>
      <c r="I88" s="2" t="n">
        <v>12</v>
      </c>
      <c r="J88" s="2" t="n">
        <v>33</v>
      </c>
      <c r="K88" s="231" t="n">
        <f aca="false">+I88/J88*100</f>
        <v>36.3636363636364</v>
      </c>
    </row>
    <row r="89" customFormat="false" ht="12.8" hidden="false" customHeight="false" outlineLevel="0" collapsed="false">
      <c r="A89" s="234" t="s">
        <v>325</v>
      </c>
      <c r="B89" s="235" t="s">
        <v>326</v>
      </c>
      <c r="C89" s="2" t="s">
        <v>327</v>
      </c>
      <c r="D89" s="2" t="s">
        <v>328</v>
      </c>
      <c r="E89" s="106" t="n">
        <v>56</v>
      </c>
      <c r="F89" s="2" t="n">
        <v>10</v>
      </c>
      <c r="G89" s="2" t="n">
        <v>12</v>
      </c>
      <c r="H89" s="2" t="n">
        <v>47</v>
      </c>
      <c r="I89" s="2" t="n">
        <v>22</v>
      </c>
      <c r="J89" s="2" t="n">
        <v>69</v>
      </c>
      <c r="K89" s="231" t="n">
        <f aca="false">+I89/J89*100</f>
        <v>31.8840579710145</v>
      </c>
    </row>
    <row r="90" customFormat="false" ht="12.8" hidden="false" customHeight="false" outlineLevel="0" collapsed="false">
      <c r="A90" s="232" t="s">
        <v>80</v>
      </c>
      <c r="B90" s="233" t="s">
        <v>81</v>
      </c>
      <c r="C90" s="2" t="s">
        <v>82</v>
      </c>
      <c r="D90" s="110" t="s">
        <v>83</v>
      </c>
      <c r="E90" s="106" t="n">
        <v>2199</v>
      </c>
      <c r="F90" s="2" t="n">
        <v>432</v>
      </c>
      <c r="G90" s="2" t="n">
        <v>76</v>
      </c>
      <c r="H90" s="2" t="n">
        <v>2326</v>
      </c>
      <c r="I90" s="2" t="n">
        <v>508</v>
      </c>
      <c r="J90" s="2" t="n">
        <v>2834</v>
      </c>
      <c r="K90" s="231" t="n">
        <f aca="false">+I90/J90*100</f>
        <v>17.9251940719831</v>
      </c>
    </row>
    <row r="91" customFormat="false" ht="12.8" hidden="false" customHeight="false" outlineLevel="0" collapsed="false">
      <c r="A91" s="232" t="s">
        <v>345</v>
      </c>
      <c r="B91" s="233" t="s">
        <v>346</v>
      </c>
      <c r="C91" s="2" t="s">
        <v>347</v>
      </c>
      <c r="D91" s="2" t="s">
        <v>348</v>
      </c>
      <c r="E91" s="106" t="n">
        <v>34</v>
      </c>
      <c r="F91" s="2" t="n">
        <v>8</v>
      </c>
      <c r="H91" s="2" t="n">
        <v>27</v>
      </c>
      <c r="I91" s="2" t="n">
        <v>8</v>
      </c>
      <c r="J91" s="2" t="n">
        <v>35</v>
      </c>
      <c r="K91" s="231" t="n">
        <f aca="false">+I91/J91*100</f>
        <v>22.8571428571429</v>
      </c>
    </row>
    <row r="92" customFormat="false" ht="12.8" hidden="false" customHeight="false" outlineLevel="0" collapsed="false">
      <c r="A92" s="232" t="s">
        <v>417</v>
      </c>
      <c r="B92" s="233" t="s">
        <v>418</v>
      </c>
      <c r="C92" s="2" t="s">
        <v>419</v>
      </c>
      <c r="D92" s="118" t="s">
        <v>420</v>
      </c>
      <c r="E92" s="106" t="n">
        <v>8</v>
      </c>
      <c r="F92" s="2" t="n">
        <v>2</v>
      </c>
      <c r="H92" s="2" t="n">
        <v>6</v>
      </c>
      <c r="I92" s="2" t="n">
        <v>2</v>
      </c>
      <c r="J92" s="2" t="n">
        <v>8</v>
      </c>
      <c r="K92" s="231" t="n">
        <f aca="false">+I92/J92*100</f>
        <v>25</v>
      </c>
    </row>
    <row r="93" customFormat="false" ht="12.8" hidden="false" customHeight="false" outlineLevel="0" collapsed="false">
      <c r="A93" s="234" t="s">
        <v>92</v>
      </c>
      <c r="B93" s="235" t="s">
        <v>93</v>
      </c>
      <c r="C93" s="2" t="s">
        <v>94</v>
      </c>
      <c r="D93" s="2" t="s">
        <v>95</v>
      </c>
      <c r="E93" s="106" t="n">
        <v>1519</v>
      </c>
      <c r="F93" s="2" t="n">
        <v>98</v>
      </c>
      <c r="G93" s="2" t="n">
        <v>22</v>
      </c>
      <c r="H93" s="2" t="n">
        <v>1277</v>
      </c>
      <c r="I93" s="2" t="n">
        <v>120</v>
      </c>
      <c r="J93" s="2" t="n">
        <v>1397</v>
      </c>
      <c r="K93" s="231" t="n">
        <f aca="false">+I93/J93*100</f>
        <v>8.58983536148891</v>
      </c>
    </row>
    <row r="94" customFormat="false" ht="12.8" hidden="false" customHeight="false" outlineLevel="0" collapsed="false">
      <c r="A94" s="234" t="s">
        <v>333</v>
      </c>
      <c r="B94" s="235" t="s">
        <v>334</v>
      </c>
      <c r="C94" s="2" t="s">
        <v>335</v>
      </c>
      <c r="D94" s="2" t="s">
        <v>336</v>
      </c>
      <c r="E94" s="106" t="n">
        <v>52</v>
      </c>
      <c r="F94" s="2" t="n">
        <v>15</v>
      </c>
      <c r="G94" s="2" t="n">
        <v>15</v>
      </c>
      <c r="H94" s="2" t="n">
        <v>35</v>
      </c>
      <c r="I94" s="2" t="n">
        <v>0</v>
      </c>
      <c r="J94" s="2" t="n">
        <v>65</v>
      </c>
      <c r="K94" s="231" t="n">
        <f aca="false">+I94/J94*100</f>
        <v>0</v>
      </c>
    </row>
    <row r="95" customFormat="false" ht="12.8" hidden="false" customHeight="false" outlineLevel="0" collapsed="false">
      <c r="A95" s="234" t="s">
        <v>501</v>
      </c>
      <c r="B95" s="235" t="s">
        <v>502</v>
      </c>
      <c r="C95" s="2" t="s">
        <v>503</v>
      </c>
      <c r="D95" s="2" t="s">
        <v>504</v>
      </c>
      <c r="E95" s="106" t="n">
        <v>2</v>
      </c>
      <c r="G95" s="2" t="n">
        <v>1</v>
      </c>
      <c r="H95" s="2" t="n">
        <v>2</v>
      </c>
      <c r="I95" s="2" t="n">
        <v>1</v>
      </c>
      <c r="J95" s="2" t="n">
        <v>3</v>
      </c>
      <c r="K95" s="231" t="n">
        <f aca="false">+I95/J95*100</f>
        <v>33.3333333333333</v>
      </c>
    </row>
    <row r="96" customFormat="false" ht="12.8" hidden="false" customHeight="false" outlineLevel="0" collapsed="false">
      <c r="A96" s="234" t="s">
        <v>220</v>
      </c>
      <c r="B96" s="235" t="s">
        <v>221</v>
      </c>
      <c r="C96" s="2" t="s">
        <v>222</v>
      </c>
      <c r="D96" s="2" t="s">
        <v>223</v>
      </c>
      <c r="E96" s="106" t="n">
        <v>184</v>
      </c>
      <c r="F96" s="2" t="n">
        <v>4</v>
      </c>
      <c r="G96" s="2" t="n">
        <v>16</v>
      </c>
      <c r="H96" s="2" t="n">
        <v>162</v>
      </c>
      <c r="I96" s="2" t="n">
        <v>20</v>
      </c>
      <c r="J96" s="2" t="n">
        <v>182</v>
      </c>
      <c r="K96" s="231" t="n">
        <f aca="false">+I96/J96*100</f>
        <v>10.989010989011</v>
      </c>
    </row>
    <row r="97" customFormat="false" ht="12.8" hidden="false" customHeight="false" outlineLevel="0" collapsed="false">
      <c r="A97" s="232" t="s">
        <v>465</v>
      </c>
      <c r="B97" s="233" t="s">
        <v>466</v>
      </c>
      <c r="C97" s="2" t="s">
        <v>467</v>
      </c>
      <c r="D97" s="2" t="s">
        <v>468</v>
      </c>
      <c r="E97" s="106" t="n">
        <v>4</v>
      </c>
      <c r="H97" s="2" t="n">
        <v>1</v>
      </c>
      <c r="I97" s="2" t="n">
        <v>0</v>
      </c>
      <c r="J97" s="2" t="n">
        <v>1</v>
      </c>
      <c r="K97" s="231" t="n">
        <f aca="false">+I97/J97*100</f>
        <v>0</v>
      </c>
    </row>
    <row r="98" customFormat="false" ht="12.8" hidden="false" customHeight="false" outlineLevel="0" collapsed="false">
      <c r="A98" s="232" t="s">
        <v>553</v>
      </c>
      <c r="B98" s="233" t="s">
        <v>554</v>
      </c>
      <c r="C98" s="2" t="s">
        <v>555</v>
      </c>
      <c r="D98" s="2" t="s">
        <v>556</v>
      </c>
      <c r="H98" s="2" t="n">
        <v>1</v>
      </c>
      <c r="I98" s="2" t="n">
        <v>0</v>
      </c>
      <c r="J98" s="2" t="n">
        <v>1</v>
      </c>
      <c r="K98" s="231" t="n">
        <f aca="false">+I98/J98*100</f>
        <v>0</v>
      </c>
    </row>
    <row r="99" customFormat="false" ht="12.8" hidden="false" customHeight="false" outlineLevel="0" collapsed="false">
      <c r="A99" s="234" t="s">
        <v>493</v>
      </c>
      <c r="B99" s="235" t="s">
        <v>494</v>
      </c>
      <c r="C99" s="2" t="s">
        <v>495</v>
      </c>
      <c r="D99" s="2" t="s">
        <v>496</v>
      </c>
      <c r="E99" s="106" t="n">
        <v>3</v>
      </c>
      <c r="H99" s="2" t="n">
        <v>2</v>
      </c>
      <c r="I99" s="2" t="n">
        <v>0</v>
      </c>
      <c r="J99" s="2" t="n">
        <v>2</v>
      </c>
      <c r="K99" s="231" t="n">
        <f aca="false">+I99/J99*100</f>
        <v>0</v>
      </c>
    </row>
    <row r="100" customFormat="false" ht="12.8" hidden="false" customHeight="false" outlineLevel="0" collapsed="false">
      <c r="A100" s="234" t="s">
        <v>64</v>
      </c>
      <c r="B100" s="235" t="s">
        <v>65</v>
      </c>
      <c r="C100" s="2" t="s">
        <v>66</v>
      </c>
      <c r="D100" s="110" t="s">
        <v>67</v>
      </c>
      <c r="E100" s="106" t="n">
        <v>4547</v>
      </c>
      <c r="F100" s="2" t="n">
        <v>389</v>
      </c>
      <c r="G100" s="2" t="n">
        <v>329</v>
      </c>
      <c r="H100" s="2" t="n">
        <v>3047</v>
      </c>
      <c r="I100" s="2" t="n">
        <v>718</v>
      </c>
      <c r="J100" s="2" t="n">
        <v>3765</v>
      </c>
      <c r="K100" s="231" t="n">
        <f aca="false">+I100/J100*100</f>
        <v>19.070385126162</v>
      </c>
    </row>
    <row r="101" customFormat="false" ht="12.8" hidden="false" customHeight="false" outlineLevel="0" collapsed="false">
      <c r="A101" s="234" t="s">
        <v>261</v>
      </c>
      <c r="B101" s="235" t="s">
        <v>262</v>
      </c>
      <c r="C101" s="2" t="s">
        <v>263</v>
      </c>
      <c r="D101" s="2" t="s">
        <v>264</v>
      </c>
      <c r="E101" s="115" t="n">
        <v>118</v>
      </c>
      <c r="F101" s="2" t="n">
        <v>1</v>
      </c>
      <c r="G101" s="2" t="n">
        <v>1</v>
      </c>
      <c r="H101" s="2" t="n">
        <v>115</v>
      </c>
      <c r="I101" s="2" t="n">
        <v>2</v>
      </c>
      <c r="J101" s="2" t="n">
        <v>117</v>
      </c>
      <c r="K101" s="231" t="n">
        <f aca="false">+I101/J101*100</f>
        <v>1.70940170940171</v>
      </c>
    </row>
    <row r="102" customFormat="false" ht="12.8" hidden="false" customHeight="false" outlineLevel="0" collapsed="false">
      <c r="A102" s="234" t="s">
        <v>100</v>
      </c>
      <c r="B102" s="235" t="s">
        <v>101</v>
      </c>
      <c r="C102" s="2" t="s">
        <v>102</v>
      </c>
      <c r="D102" s="2" t="s">
        <v>103</v>
      </c>
      <c r="E102" s="106" t="n">
        <v>1362</v>
      </c>
      <c r="F102" s="2" t="n">
        <v>253</v>
      </c>
      <c r="G102" s="2" t="n">
        <v>51</v>
      </c>
      <c r="H102" s="2" t="n">
        <v>751</v>
      </c>
      <c r="I102" s="2" t="n">
        <v>304</v>
      </c>
      <c r="J102" s="2" t="n">
        <v>1055</v>
      </c>
      <c r="K102" s="231" t="n">
        <f aca="false">+I102/J102*100</f>
        <v>28.8151658767773</v>
      </c>
    </row>
    <row r="103" customFormat="false" ht="12.8" hidden="false" customHeight="false" outlineLevel="0" collapsed="false">
      <c r="A103" s="232" t="s">
        <v>196</v>
      </c>
      <c r="B103" s="233" t="s">
        <v>197</v>
      </c>
      <c r="C103" s="2" t="s">
        <v>198</v>
      </c>
      <c r="D103" s="2" t="s">
        <v>199</v>
      </c>
      <c r="E103" s="106" t="n">
        <v>229</v>
      </c>
      <c r="F103" s="2" t="n">
        <v>58</v>
      </c>
      <c r="G103" s="2" t="n">
        <v>6</v>
      </c>
      <c r="H103" s="2" t="n">
        <f aca="false">+J103-F103-G103</f>
        <v>176</v>
      </c>
      <c r="I103" s="2" t="n">
        <v>64</v>
      </c>
      <c r="J103" s="2" t="n">
        <v>240</v>
      </c>
      <c r="K103" s="231" t="n">
        <f aca="false">+I103/J103*100</f>
        <v>26.6666666666667</v>
      </c>
    </row>
    <row r="104" customFormat="false" ht="12.8" hidden="false" customHeight="false" outlineLevel="0" collapsed="false">
      <c r="A104" s="232" t="s">
        <v>250</v>
      </c>
      <c r="B104" s="233" t="s">
        <v>251</v>
      </c>
      <c r="C104" s="2" t="s">
        <v>252</v>
      </c>
      <c r="D104" s="110" t="s">
        <v>253</v>
      </c>
      <c r="E104" s="106" t="n">
        <v>125</v>
      </c>
      <c r="F104" s="2" t="n">
        <v>2</v>
      </c>
      <c r="G104" s="2" t="n">
        <v>2</v>
      </c>
      <c r="H104" s="2" t="n">
        <v>176</v>
      </c>
      <c r="I104" s="2" t="n">
        <v>4</v>
      </c>
      <c r="J104" s="2" t="n">
        <v>126</v>
      </c>
      <c r="K104" s="231" t="n">
        <f aca="false">+I104/J104*100</f>
        <v>3.17460317460317</v>
      </c>
    </row>
    <row r="105" customFormat="false" ht="12.8" hidden="false" customHeight="false" outlineLevel="0" collapsed="false">
      <c r="A105" s="234" t="s">
        <v>557</v>
      </c>
      <c r="B105" s="235" t="s">
        <v>558</v>
      </c>
      <c r="C105" s="2" t="s">
        <v>559</v>
      </c>
      <c r="D105" s="2" t="s">
        <v>560</v>
      </c>
      <c r="H105" s="2" t="n">
        <v>1</v>
      </c>
      <c r="I105" s="2" t="n">
        <v>0</v>
      </c>
      <c r="J105" s="2" t="n">
        <v>1</v>
      </c>
      <c r="K105" s="231" t="n">
        <f aca="false">+I105/J105*100</f>
        <v>0</v>
      </c>
    </row>
    <row r="106" customFormat="false" ht="12.8" hidden="false" customHeight="false" outlineLevel="0" collapsed="false">
      <c r="A106" s="232" t="s">
        <v>353</v>
      </c>
      <c r="B106" s="233" t="s">
        <v>354</v>
      </c>
      <c r="C106" s="2" t="s">
        <v>355</v>
      </c>
      <c r="D106" s="2" t="s">
        <v>356</v>
      </c>
      <c r="E106" s="106" t="n">
        <v>25</v>
      </c>
      <c r="G106" s="2" t="n">
        <v>1</v>
      </c>
      <c r="H106" s="2" t="n">
        <v>6</v>
      </c>
      <c r="I106" s="2" t="n">
        <v>1</v>
      </c>
      <c r="J106" s="2" t="n">
        <v>7</v>
      </c>
      <c r="K106" s="231" t="n">
        <f aca="false">+I106/J106*100</f>
        <v>14.2857142857143</v>
      </c>
    </row>
    <row r="107" customFormat="false" ht="12.8" hidden="false" customHeight="false" outlineLevel="0" collapsed="false">
      <c r="A107" s="234" t="s">
        <v>365</v>
      </c>
      <c r="B107" s="235" t="s">
        <v>366</v>
      </c>
      <c r="C107" s="2" t="s">
        <v>367</v>
      </c>
      <c r="D107" s="2" t="s">
        <v>368</v>
      </c>
      <c r="E107" s="106" t="n">
        <v>22</v>
      </c>
      <c r="F107" s="2" t="n">
        <v>1</v>
      </c>
      <c r="G107" s="2" t="n">
        <v>4</v>
      </c>
      <c r="H107" s="2" t="n">
        <v>15</v>
      </c>
      <c r="I107" s="2" t="n">
        <v>5</v>
      </c>
      <c r="J107" s="2" t="n">
        <v>20</v>
      </c>
      <c r="K107" s="231" t="n">
        <f aca="false">+I107/J107*100</f>
        <v>25</v>
      </c>
    </row>
    <row r="108" customFormat="false" ht="12.8" hidden="false" customHeight="false" outlineLevel="0" collapsed="false">
      <c r="A108" s="234" t="s">
        <v>148</v>
      </c>
      <c r="B108" s="235" t="s">
        <v>149</v>
      </c>
      <c r="C108" s="2" t="s">
        <v>150</v>
      </c>
      <c r="D108" s="2" t="s">
        <v>151</v>
      </c>
      <c r="E108" s="106" t="n">
        <v>631</v>
      </c>
      <c r="F108" s="2" t="n">
        <v>117</v>
      </c>
      <c r="G108" s="2" t="n">
        <v>37</v>
      </c>
      <c r="H108" s="2" t="n">
        <v>600</v>
      </c>
      <c r="I108" s="2" t="n">
        <v>154</v>
      </c>
      <c r="J108" s="2" t="n">
        <v>754</v>
      </c>
      <c r="K108" s="231" t="n">
        <f aca="false">+I108/J108*100</f>
        <v>20.4244031830239</v>
      </c>
    </row>
    <row r="109" customFormat="false" ht="12.8" hidden="false" customHeight="false" outlineLevel="0" collapsed="false">
      <c r="A109" s="232" t="s">
        <v>212</v>
      </c>
      <c r="B109" s="233" t="s">
        <v>213</v>
      </c>
      <c r="C109" s="2" t="s">
        <v>214</v>
      </c>
      <c r="D109" s="2" t="s">
        <v>215</v>
      </c>
      <c r="E109" s="106" t="n">
        <v>185</v>
      </c>
      <c r="F109" s="2" t="n">
        <v>10</v>
      </c>
      <c r="G109" s="2" t="n">
        <v>2</v>
      </c>
      <c r="H109" s="2" t="n">
        <v>213</v>
      </c>
      <c r="I109" s="2" t="n">
        <v>12</v>
      </c>
      <c r="J109" s="2" t="n">
        <v>225</v>
      </c>
      <c r="K109" s="231" t="n">
        <f aca="false">+I109/J109*100</f>
        <v>5.33333333333333</v>
      </c>
    </row>
    <row r="110" customFormat="false" ht="12.8" hidden="false" customHeight="false" outlineLevel="0" collapsed="false">
      <c r="A110" s="232" t="s">
        <v>188</v>
      </c>
      <c r="B110" s="233" t="s">
        <v>189</v>
      </c>
      <c r="C110" s="2" t="s">
        <v>190</v>
      </c>
      <c r="D110" s="2" t="s">
        <v>191</v>
      </c>
      <c r="E110" s="2" t="n">
        <v>255</v>
      </c>
      <c r="F110" s="2" t="n">
        <v>64</v>
      </c>
      <c r="G110" s="2" t="n">
        <v>15</v>
      </c>
      <c r="H110" s="2" t="n">
        <v>227</v>
      </c>
      <c r="I110" s="2" t="n">
        <v>79</v>
      </c>
      <c r="J110" s="2" t="n">
        <v>306</v>
      </c>
      <c r="K110" s="231" t="n">
        <f aca="false">+I110/J110*100</f>
        <v>25.8169934640523</v>
      </c>
    </row>
    <row r="111" customFormat="false" ht="12.8" hidden="false" customHeight="false" outlineLevel="0" collapsed="false">
      <c r="A111" s="232" t="s">
        <v>108</v>
      </c>
      <c r="B111" s="233" t="s">
        <v>109</v>
      </c>
      <c r="C111" s="2" t="s">
        <v>110</v>
      </c>
      <c r="D111" s="110" t="s">
        <v>111</v>
      </c>
      <c r="E111" s="106" t="n">
        <v>879</v>
      </c>
      <c r="F111" s="2" t="n">
        <v>233</v>
      </c>
      <c r="G111" s="2" t="n">
        <v>668</v>
      </c>
      <c r="H111" s="2" t="n">
        <v>1433</v>
      </c>
      <c r="I111" s="2" t="n">
        <v>901</v>
      </c>
      <c r="J111" s="2" t="n">
        <v>2334</v>
      </c>
      <c r="K111" s="231" t="n">
        <f aca="false">+I111/J111*100</f>
        <v>38.6032562125107</v>
      </c>
    </row>
    <row r="112" customFormat="false" ht="12.8" hidden="false" customHeight="false" outlineLevel="0" collapsed="false">
      <c r="A112" s="232" t="s">
        <v>124</v>
      </c>
      <c r="B112" s="233" t="s">
        <v>125</v>
      </c>
      <c r="C112" s="2" t="s">
        <v>126</v>
      </c>
      <c r="D112" s="110" t="s">
        <v>127</v>
      </c>
      <c r="E112" s="106" t="n">
        <v>759</v>
      </c>
      <c r="F112" s="2" t="n">
        <v>232</v>
      </c>
      <c r="G112" s="2" t="n">
        <v>306</v>
      </c>
      <c r="H112" s="2" t="n">
        <v>413</v>
      </c>
      <c r="I112" s="2" t="n">
        <v>538</v>
      </c>
      <c r="J112" s="2" t="n">
        <v>951</v>
      </c>
      <c r="K112" s="231" t="n">
        <f aca="false">+I112/J112*100</f>
        <v>56.5720294426919</v>
      </c>
    </row>
    <row r="113" customFormat="false" ht="12.8" hidden="false" customHeight="false" outlineLevel="0" collapsed="false">
      <c r="A113" s="232" t="s">
        <v>361</v>
      </c>
      <c r="B113" s="233" t="s">
        <v>362</v>
      </c>
      <c r="C113" s="2" t="s">
        <v>363</v>
      </c>
      <c r="D113" s="118" t="s">
        <v>364</v>
      </c>
      <c r="E113" s="106" t="n">
        <v>24</v>
      </c>
      <c r="F113" s="2" t="n">
        <v>2</v>
      </c>
      <c r="G113" s="2" t="n">
        <v>5</v>
      </c>
      <c r="H113" s="2" t="n">
        <v>9</v>
      </c>
      <c r="I113" s="2" t="n">
        <v>7</v>
      </c>
      <c r="J113" s="2" t="n">
        <v>16</v>
      </c>
      <c r="K113" s="231" t="n">
        <f aca="false">+I113/J113*100</f>
        <v>43.75</v>
      </c>
    </row>
    <row r="114" customFormat="false" ht="12.8" hidden="false" customHeight="false" outlineLevel="0" collapsed="false">
      <c r="A114" s="232" t="s">
        <v>96</v>
      </c>
      <c r="B114" s="233" t="s">
        <v>97</v>
      </c>
      <c r="C114" s="2" t="s">
        <v>98</v>
      </c>
      <c r="D114" s="2" t="s">
        <v>99</v>
      </c>
      <c r="E114" s="106" t="n">
        <v>1470</v>
      </c>
      <c r="F114" s="2" t="n">
        <v>304</v>
      </c>
      <c r="G114" s="2" t="n">
        <v>41</v>
      </c>
      <c r="H114" s="2" t="n">
        <v>1159</v>
      </c>
      <c r="I114" s="2" t="n">
        <v>345</v>
      </c>
      <c r="J114" s="2" t="n">
        <v>1504</v>
      </c>
      <c r="K114" s="231" t="n">
        <f aca="false">+I114/J114*100</f>
        <v>22.938829787234</v>
      </c>
    </row>
    <row r="115" customFormat="false" ht="12.8" hidden="false" customHeight="false" outlineLevel="0" collapsed="false">
      <c r="A115" s="234" t="s">
        <v>469</v>
      </c>
      <c r="B115" s="235" t="s">
        <v>470</v>
      </c>
      <c r="C115" s="2" t="s">
        <v>471</v>
      </c>
      <c r="D115" s="118" t="s">
        <v>472</v>
      </c>
      <c r="E115" s="106" t="n">
        <v>4</v>
      </c>
      <c r="G115" s="2" t="n">
        <v>1</v>
      </c>
      <c r="H115" s="2" t="n">
        <v>9</v>
      </c>
      <c r="I115" s="2" t="n">
        <v>1</v>
      </c>
      <c r="J115" s="2" t="n">
        <v>10</v>
      </c>
      <c r="K115" s="231" t="n">
        <f aca="false">+I115/J115*100</f>
        <v>10</v>
      </c>
    </row>
    <row r="116" customFormat="false" ht="12.8" hidden="false" customHeight="false" outlineLevel="0" collapsed="false">
      <c r="A116" s="232" t="s">
        <v>561</v>
      </c>
      <c r="B116" s="233" t="s">
        <v>562</v>
      </c>
      <c r="C116" s="2" t="s">
        <v>563</v>
      </c>
      <c r="D116" s="110" t="s">
        <v>564</v>
      </c>
      <c r="H116" s="2" t="n">
        <v>0</v>
      </c>
      <c r="I116" s="2" t="n">
        <v>0</v>
      </c>
      <c r="K116" s="231" t="e">
        <f aca="false">+I116/J116*100</f>
        <v>#DIV/0!</v>
      </c>
    </row>
    <row r="117" customFormat="false" ht="12.8" hidden="false" customHeight="false" outlineLevel="0" collapsed="false">
      <c r="A117" s="232" t="s">
        <v>164</v>
      </c>
      <c r="B117" s="233" t="s">
        <v>165</v>
      </c>
      <c r="C117" s="2" t="s">
        <v>166</v>
      </c>
      <c r="D117" s="2" t="s">
        <v>167</v>
      </c>
      <c r="E117" s="106" t="n">
        <v>510</v>
      </c>
      <c r="F117" s="2" t="n">
        <v>454</v>
      </c>
      <c r="G117" s="2" t="n">
        <v>56</v>
      </c>
      <c r="H117" s="2" t="n">
        <v>230</v>
      </c>
      <c r="I117" s="2" t="n">
        <v>510</v>
      </c>
      <c r="J117" s="2" t="n">
        <v>740</v>
      </c>
      <c r="K117" s="231" t="n">
        <f aca="false">+I117/J117*100</f>
        <v>68.9189189189189</v>
      </c>
    </row>
    <row r="118" customFormat="false" ht="12.8" hidden="false" customHeight="false" outlineLevel="0" collapsed="false">
      <c r="A118" s="232" t="s">
        <v>381</v>
      </c>
      <c r="B118" s="233" t="s">
        <v>382</v>
      </c>
      <c r="C118" s="2" t="s">
        <v>383</v>
      </c>
      <c r="D118" s="2" t="s">
        <v>384</v>
      </c>
      <c r="E118" s="106" t="n">
        <v>16</v>
      </c>
      <c r="F118" s="2" t="n">
        <v>11</v>
      </c>
      <c r="G118" s="2" t="n">
        <v>1</v>
      </c>
      <c r="H118" s="2" t="n">
        <v>18</v>
      </c>
      <c r="I118" s="2" t="n">
        <v>12</v>
      </c>
      <c r="J118" s="2" t="n">
        <v>30</v>
      </c>
      <c r="K118" s="231" t="n">
        <f aca="false">+I118/J118*100</f>
        <v>40</v>
      </c>
    </row>
    <row r="119" customFormat="false" ht="12.8" hidden="false" customHeight="false" outlineLevel="0" collapsed="false">
      <c r="A119" s="234" t="s">
        <v>565</v>
      </c>
      <c r="B119" s="235" t="s">
        <v>566</v>
      </c>
      <c r="C119" s="2" t="s">
        <v>567</v>
      </c>
      <c r="D119" s="2" t="s">
        <v>568</v>
      </c>
      <c r="H119" s="2" t="n">
        <v>0</v>
      </c>
      <c r="I119" s="2" t="n">
        <v>0</v>
      </c>
      <c r="K119" s="231"/>
    </row>
    <row r="120" customFormat="false" ht="12.8" hidden="false" customHeight="false" outlineLevel="0" collapsed="false">
      <c r="A120" s="232" t="s">
        <v>373</v>
      </c>
      <c r="B120" s="233" t="s">
        <v>374</v>
      </c>
      <c r="C120" s="2" t="s">
        <v>375</v>
      </c>
      <c r="D120" s="110" t="s">
        <v>376</v>
      </c>
      <c r="E120" s="106" t="n">
        <v>17</v>
      </c>
      <c r="F120" s="2" t="n">
        <v>2</v>
      </c>
      <c r="G120" s="2" t="n">
        <v>1</v>
      </c>
      <c r="H120" s="2" t="n">
        <v>13</v>
      </c>
      <c r="I120" s="2" t="n">
        <v>3</v>
      </c>
      <c r="J120" s="2" t="n">
        <v>16</v>
      </c>
      <c r="K120" s="231" t="n">
        <f aca="false">+I120/J120*100</f>
        <v>18.75</v>
      </c>
    </row>
    <row r="121" customFormat="false" ht="12.8" hidden="false" customHeight="false" outlineLevel="0" collapsed="false">
      <c r="A121" s="234" t="s">
        <v>136</v>
      </c>
      <c r="B121" s="235" t="s">
        <v>137</v>
      </c>
      <c r="C121" s="2" t="s">
        <v>138</v>
      </c>
      <c r="D121" s="2" t="s">
        <v>139</v>
      </c>
      <c r="E121" s="106" t="n">
        <v>713</v>
      </c>
      <c r="F121" s="2" t="n">
        <v>135</v>
      </c>
      <c r="G121" s="2" t="n">
        <v>40</v>
      </c>
      <c r="H121" s="2" t="n">
        <v>879</v>
      </c>
      <c r="I121" s="2" t="n">
        <v>175</v>
      </c>
      <c r="J121" s="2" t="n">
        <v>1054</v>
      </c>
      <c r="K121" s="231" t="n">
        <f aca="false">+I121/J121*100</f>
        <v>16.6034155597723</v>
      </c>
    </row>
    <row r="122" customFormat="false" ht="12.8" hidden="false" customHeight="false" outlineLevel="0" collapsed="false">
      <c r="A122" s="232" t="s">
        <v>473</v>
      </c>
      <c r="B122" s="233" t="s">
        <v>474</v>
      </c>
      <c r="C122" s="2" t="s">
        <v>475</v>
      </c>
      <c r="D122" s="110" t="s">
        <v>476</v>
      </c>
      <c r="E122" s="106" t="n">
        <v>4</v>
      </c>
      <c r="F122" s="2" t="n">
        <v>2</v>
      </c>
      <c r="H122" s="2" t="n">
        <v>4</v>
      </c>
      <c r="I122" s="2" t="n">
        <v>2</v>
      </c>
      <c r="J122" s="2" t="n">
        <v>6</v>
      </c>
      <c r="K122" s="231" t="n">
        <f aca="false">+I122/J122*100</f>
        <v>33.3333333333333</v>
      </c>
    </row>
    <row r="123" customFormat="false" ht="12.8" hidden="false" customHeight="false" outlineLevel="0" collapsed="false">
      <c r="A123" s="232" t="s">
        <v>257</v>
      </c>
      <c r="B123" s="233" t="s">
        <v>258</v>
      </c>
      <c r="C123" s="2" t="s">
        <v>259</v>
      </c>
      <c r="D123" s="2" t="s">
        <v>260</v>
      </c>
      <c r="E123" s="106" t="n">
        <v>119</v>
      </c>
      <c r="F123" s="2" t="n">
        <v>24</v>
      </c>
      <c r="G123" s="2" t="n">
        <v>6</v>
      </c>
      <c r="H123" s="2" t="n">
        <v>104</v>
      </c>
      <c r="I123" s="2" t="n">
        <v>30</v>
      </c>
      <c r="J123" s="2" t="n">
        <v>134</v>
      </c>
      <c r="K123" s="231" t="n">
        <f aca="false">+I123/J123*100</f>
        <v>22.3880597014925</v>
      </c>
    </row>
    <row r="124" customFormat="false" ht="12.8" hidden="false" customHeight="false" outlineLevel="0" collapsed="false">
      <c r="C124" s="2" t="s">
        <v>19</v>
      </c>
      <c r="D124" s="2" t="s">
        <v>19</v>
      </c>
      <c r="E124" s="106" t="n">
        <v>64685</v>
      </c>
      <c r="F124" s="2" t="n">
        <v>9462</v>
      </c>
      <c r="G124" s="2" t="n">
        <v>4144</v>
      </c>
      <c r="H124" s="2" t="n">
        <v>52752</v>
      </c>
      <c r="I124" s="2" t="n">
        <v>13606</v>
      </c>
      <c r="J124" s="2" t="n">
        <v>66358</v>
      </c>
      <c r="K124" s="231" t="n">
        <f aca="false">+I124/J124*100</f>
        <v>20.5039332107658</v>
      </c>
    </row>
    <row r="125" customFormat="false" ht="12.8" hidden="false" customHeight="false" outlineLevel="0" collapsed="false">
      <c r="A125" s="232" t="s">
        <v>224</v>
      </c>
      <c r="B125" s="233" t="s">
        <v>225</v>
      </c>
      <c r="C125" s="2" t="s">
        <v>226</v>
      </c>
      <c r="D125" s="2" t="s">
        <v>227</v>
      </c>
      <c r="E125" s="106" t="n">
        <v>170</v>
      </c>
      <c r="F125" s="2" t="n">
        <v>10</v>
      </c>
      <c r="G125" s="2" t="n">
        <v>16</v>
      </c>
      <c r="H125" s="2" t="n">
        <v>169</v>
      </c>
      <c r="I125" s="2" t="n">
        <v>26</v>
      </c>
      <c r="J125" s="2" t="n">
        <v>195</v>
      </c>
      <c r="K125" s="231" t="n">
        <f aca="false">+I125/J125*100</f>
        <v>13.3333333333333</v>
      </c>
    </row>
    <row r="126" customFormat="false" ht="12.8" hidden="false" customHeight="false" outlineLevel="0" collapsed="false">
      <c r="A126" s="234" t="s">
        <v>569</v>
      </c>
      <c r="B126" s="235" t="s">
        <v>570</v>
      </c>
      <c r="C126" s="2" t="s">
        <v>571</v>
      </c>
      <c r="D126" s="110" t="s">
        <v>572</v>
      </c>
      <c r="H126" s="2" t="n">
        <v>0</v>
      </c>
      <c r="I126" s="2" t="n">
        <v>0</v>
      </c>
      <c r="K126" s="231"/>
    </row>
    <row r="127" customFormat="false" ht="12.8" hidden="false" customHeight="false" outlineLevel="0" collapsed="false">
      <c r="A127" s="234" t="s">
        <v>56</v>
      </c>
      <c r="B127" s="235" t="s">
        <v>57</v>
      </c>
      <c r="C127" s="2" t="s">
        <v>58</v>
      </c>
      <c r="D127" s="110" t="s">
        <v>59</v>
      </c>
      <c r="E127" s="106" t="n">
        <v>7004</v>
      </c>
      <c r="F127" s="2" t="n">
        <v>1345</v>
      </c>
      <c r="G127" s="2" t="n">
        <v>72</v>
      </c>
      <c r="H127" s="2" t="n">
        <v>6141</v>
      </c>
      <c r="I127" s="2" t="n">
        <v>1417</v>
      </c>
      <c r="J127" s="2" t="n">
        <v>7558</v>
      </c>
      <c r="K127" s="231" t="n">
        <f aca="false">+I127/J127*100</f>
        <v>18.748346123313</v>
      </c>
    </row>
    <row r="128" customFormat="false" ht="12.8" hidden="false" customHeight="false" outlineLevel="0" collapsed="false">
      <c r="A128" s="234" t="s">
        <v>216</v>
      </c>
      <c r="B128" s="235" t="s">
        <v>217</v>
      </c>
      <c r="C128" s="2" t="s">
        <v>218</v>
      </c>
      <c r="D128" s="2" t="s">
        <v>219</v>
      </c>
      <c r="E128" s="106" t="n">
        <v>185</v>
      </c>
      <c r="F128" s="2" t="n">
        <v>46</v>
      </c>
      <c r="G128" s="2" t="n">
        <v>131</v>
      </c>
      <c r="H128" s="2" t="n">
        <v>134</v>
      </c>
      <c r="I128" s="2" t="n">
        <v>177</v>
      </c>
      <c r="J128" s="2" t="n">
        <v>311</v>
      </c>
      <c r="K128" s="231" t="n">
        <f aca="false">+I128/J128*100</f>
        <v>56.9131832797428</v>
      </c>
    </row>
    <row r="129" customFormat="false" ht="12.8" hidden="false" customHeight="false" outlineLevel="0" collapsed="false">
      <c r="A129" s="234" t="s">
        <v>172</v>
      </c>
      <c r="B129" s="235" t="s">
        <v>173</v>
      </c>
      <c r="C129" s="2" t="s">
        <v>174</v>
      </c>
      <c r="D129" s="2" t="s">
        <v>175</v>
      </c>
      <c r="E129" s="106" t="n">
        <v>381</v>
      </c>
      <c r="F129" s="2" t="n">
        <v>89</v>
      </c>
      <c r="G129" s="2" t="n">
        <v>54</v>
      </c>
      <c r="H129" s="2" t="n">
        <v>292</v>
      </c>
      <c r="I129" s="2" t="n">
        <v>143</v>
      </c>
      <c r="J129" s="2" t="n">
        <v>435</v>
      </c>
      <c r="K129" s="231" t="n">
        <f aca="false">+I129/J129*100</f>
        <v>32.8735632183908</v>
      </c>
    </row>
    <row r="130" customFormat="false" ht="12.8" hidden="false" customHeight="false" outlineLevel="0" collapsed="false">
      <c r="A130" s="232" t="s">
        <v>369</v>
      </c>
      <c r="B130" s="233" t="s">
        <v>370</v>
      </c>
      <c r="C130" s="2" t="s">
        <v>371</v>
      </c>
      <c r="D130" s="2" t="s">
        <v>372</v>
      </c>
      <c r="E130" s="106" t="n">
        <v>19</v>
      </c>
      <c r="F130" s="2" t="n">
        <v>4</v>
      </c>
      <c r="G130" s="2" t="n">
        <v>1</v>
      </c>
      <c r="H130" s="2" t="n">
        <v>15</v>
      </c>
      <c r="I130" s="2" t="n">
        <v>5</v>
      </c>
      <c r="J130" s="2" t="n">
        <v>20</v>
      </c>
      <c r="K130" s="231" t="n">
        <f aca="false">+I130/J130*100</f>
        <v>25</v>
      </c>
    </row>
    <row r="131" customFormat="false" ht="12.8" hidden="false" customHeight="false" outlineLevel="0" collapsed="false">
      <c r="A131" s="234" t="s">
        <v>321</v>
      </c>
      <c r="B131" s="235" t="s">
        <v>322</v>
      </c>
      <c r="C131" s="2" t="s">
        <v>323</v>
      </c>
      <c r="D131" s="2" t="s">
        <v>324</v>
      </c>
      <c r="E131" s="106" t="n">
        <v>57</v>
      </c>
      <c r="F131" s="2" t="n">
        <v>13</v>
      </c>
      <c r="G131" s="2" t="n">
        <v>15</v>
      </c>
      <c r="H131" s="2" t="n">
        <v>37</v>
      </c>
      <c r="I131" s="2" t="n">
        <v>28</v>
      </c>
      <c r="J131" s="2" t="n">
        <v>65</v>
      </c>
      <c r="K131" s="231" t="n">
        <f aca="false">+I131/J131*100</f>
        <v>43.0769230769231</v>
      </c>
    </row>
    <row r="132" customFormat="false" ht="12.8" hidden="false" customHeight="false" outlineLevel="0" collapsed="false">
      <c r="A132" s="232" t="s">
        <v>529</v>
      </c>
      <c r="B132" s="233" t="s">
        <v>530</v>
      </c>
      <c r="C132" s="2" t="s">
        <v>531</v>
      </c>
      <c r="D132" s="110" t="s">
        <v>532</v>
      </c>
      <c r="E132" s="106" t="n">
        <v>1</v>
      </c>
      <c r="H132" s="2" t="n">
        <v>1</v>
      </c>
      <c r="I132" s="2" t="n">
        <v>0</v>
      </c>
      <c r="J132" s="2" t="n">
        <v>1</v>
      </c>
      <c r="K132" s="231" t="n">
        <f aca="false">+I132/J132*100</f>
        <v>0</v>
      </c>
    </row>
    <row r="133" customFormat="false" ht="12.8" hidden="false" customHeight="false" outlineLevel="0" collapsed="false">
      <c r="A133" s="237" t="s">
        <v>441</v>
      </c>
      <c r="B133" s="237" t="s">
        <v>442</v>
      </c>
      <c r="C133" s="2" t="s">
        <v>443</v>
      </c>
      <c r="D133" s="2" t="s">
        <v>444</v>
      </c>
      <c r="E133" s="106" t="n">
        <v>5</v>
      </c>
      <c r="F133" s="2" t="n">
        <v>1</v>
      </c>
      <c r="G133" s="2" t="n">
        <v>2</v>
      </c>
      <c r="H133" s="2" t="n">
        <v>4</v>
      </c>
      <c r="I133" s="2" t="n">
        <v>3</v>
      </c>
      <c r="J133" s="2" t="n">
        <v>7</v>
      </c>
      <c r="K133" s="231" t="n">
        <f aca="false">+I133/J133*100</f>
        <v>42.8571428571429</v>
      </c>
    </row>
  </sheetData>
  <autoFilter ref="A1:K1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37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6" min="1" style="238" width="11.53"/>
  </cols>
  <sheetData>
    <row r="1" customFormat="false" ht="12.8" hidden="false" customHeight="false" outlineLevel="0" collapsed="false">
      <c r="A1" s="239" t="s">
        <v>795</v>
      </c>
      <c r="B1" s="240" t="s">
        <v>880</v>
      </c>
      <c r="C1" s="241" t="s">
        <v>881</v>
      </c>
      <c r="D1" s="238" t="s">
        <v>882</v>
      </c>
      <c r="E1" s="238" t="s">
        <v>605</v>
      </c>
      <c r="F1" s="238" t="s">
        <v>883</v>
      </c>
    </row>
    <row r="2" customFormat="false" ht="12.8" hidden="false" customHeight="false" outlineLevel="0" collapsed="false">
      <c r="A2" s="242" t="s">
        <v>62</v>
      </c>
      <c r="B2" s="243" t="n">
        <v>13455</v>
      </c>
      <c r="C2" s="244" t="n">
        <v>2245</v>
      </c>
      <c r="D2" s="245" t="n">
        <v>3699.63184931507</v>
      </c>
      <c r="E2" s="246" t="n">
        <f aca="false">SUM(B2:D2)</f>
        <v>19399.6318493151</v>
      </c>
      <c r="F2" s="247" t="n">
        <f aca="false">+1-D2/E2</f>
        <v>0.809293708352219</v>
      </c>
    </row>
    <row r="3" customFormat="false" ht="12.8" hidden="false" customHeight="false" outlineLevel="0" collapsed="false">
      <c r="A3" s="248" t="s">
        <v>86</v>
      </c>
      <c r="B3" s="249" t="n">
        <v>119</v>
      </c>
      <c r="C3" s="250" t="n">
        <v>518</v>
      </c>
      <c r="D3" s="245" t="n">
        <v>3913.73511293635</v>
      </c>
      <c r="E3" s="246" t="n">
        <f aca="false">SUM(B3:D3)</f>
        <v>4550.73511293635</v>
      </c>
      <c r="F3" s="247" t="n">
        <f aca="false">+1-D3/E3</f>
        <v>0.139977384794207</v>
      </c>
    </row>
    <row r="4" customFormat="false" ht="12.8" hidden="false" customHeight="false" outlineLevel="0" collapsed="false">
      <c r="A4" s="248" t="s">
        <v>90</v>
      </c>
      <c r="B4" s="249" t="n">
        <v>83</v>
      </c>
      <c r="C4" s="250" t="n">
        <v>123</v>
      </c>
      <c r="D4" s="245" t="n">
        <v>2244.70180722892</v>
      </c>
      <c r="E4" s="246" t="n">
        <f aca="false">SUM(B4:D4)</f>
        <v>2450.70180722892</v>
      </c>
      <c r="F4" s="247" t="n">
        <f aca="false">+1-D4/E4</f>
        <v>0.0840575542044141</v>
      </c>
    </row>
    <row r="5" customFormat="false" ht="12.8" hidden="false" customHeight="false" outlineLevel="0" collapsed="false">
      <c r="A5" s="248" t="s">
        <v>162</v>
      </c>
      <c r="B5" s="249" t="n">
        <v>125</v>
      </c>
      <c r="C5" s="250" t="n">
        <v>98</v>
      </c>
      <c r="D5" s="245" t="n">
        <v>731</v>
      </c>
      <c r="E5" s="246" t="n">
        <f aca="false">SUM(B5:D5)</f>
        <v>954</v>
      </c>
      <c r="F5" s="247" t="n">
        <f aca="false">+1-D5/E5</f>
        <v>0.233752620545073</v>
      </c>
    </row>
    <row r="6" customFormat="false" ht="12.8" hidden="false" customHeight="false" outlineLevel="0" collapsed="false">
      <c r="A6" s="248" t="s">
        <v>427</v>
      </c>
      <c r="B6" s="251"/>
      <c r="C6" s="252"/>
      <c r="D6" s="245" t="n">
        <v>1.5</v>
      </c>
      <c r="E6" s="246" t="n">
        <f aca="false">SUM(B6:D6)</f>
        <v>1.5</v>
      </c>
      <c r="F6" s="247" t="n">
        <f aca="false">+1-D6/E6</f>
        <v>0</v>
      </c>
    </row>
    <row r="7" customFormat="false" ht="12.8" hidden="false" customHeight="false" outlineLevel="0" collapsed="false">
      <c r="A7" s="248" t="s">
        <v>182</v>
      </c>
      <c r="B7" s="249" t="n">
        <v>150</v>
      </c>
      <c r="C7" s="250" t="n">
        <v>22</v>
      </c>
      <c r="D7" s="245" t="n">
        <v>465.093333333333</v>
      </c>
      <c r="E7" s="246" t="n">
        <f aca="false">SUM(B7:D7)</f>
        <v>637.093333333333</v>
      </c>
      <c r="F7" s="247" t="n">
        <f aca="false">+1-D7/E7</f>
        <v>0.269976141643297</v>
      </c>
    </row>
    <row r="8" customFormat="false" ht="12.8" hidden="false" customHeight="false" outlineLevel="0" collapsed="false">
      <c r="A8" s="248" t="s">
        <v>311</v>
      </c>
      <c r="B8" s="249" t="n">
        <v>8</v>
      </c>
      <c r="C8" s="250" t="n">
        <v>19</v>
      </c>
      <c r="D8" s="245" t="n">
        <v>218.333333333333</v>
      </c>
      <c r="E8" s="246" t="n">
        <f aca="false">SUM(B8:D8)</f>
        <v>245.333333333333</v>
      </c>
      <c r="F8" s="247" t="n">
        <f aca="false">+1-D8/E8</f>
        <v>0.110054347826087</v>
      </c>
    </row>
    <row r="9" customFormat="false" ht="12.8" hidden="false" customHeight="false" outlineLevel="0" collapsed="false">
      <c r="A9" s="248" t="s">
        <v>54</v>
      </c>
      <c r="B9" s="249" t="n">
        <v>1053</v>
      </c>
      <c r="C9" s="250" t="n">
        <v>382</v>
      </c>
      <c r="D9" s="245" t="n">
        <v>6295.8623853211</v>
      </c>
      <c r="E9" s="246" t="n">
        <f aca="false">SUM(B9:D9)</f>
        <v>7730.8623853211</v>
      </c>
      <c r="F9" s="247" t="n">
        <f aca="false">+1-D9/E9</f>
        <v>0.185619653859664</v>
      </c>
    </row>
    <row r="10" customFormat="false" ht="12.8" hidden="false" customHeight="false" outlineLevel="0" collapsed="false">
      <c r="A10" s="248" t="s">
        <v>234</v>
      </c>
      <c r="B10" s="249" t="n">
        <v>115</v>
      </c>
      <c r="C10" s="250" t="n">
        <v>88</v>
      </c>
      <c r="D10" s="245" t="n">
        <v>189.727272727273</v>
      </c>
      <c r="E10" s="246" t="n">
        <f aca="false">SUM(B10:D10)</f>
        <v>392.727272727273</v>
      </c>
      <c r="F10" s="247" t="n">
        <f aca="false">+1-D10/E10</f>
        <v>0.516898148148148</v>
      </c>
    </row>
    <row r="11" customFormat="false" ht="12.8" hidden="false" customHeight="false" outlineLevel="0" collapsed="false">
      <c r="A11" s="248" t="s">
        <v>511</v>
      </c>
      <c r="B11" s="251"/>
      <c r="C11" s="252"/>
      <c r="D11" s="245" t="n">
        <v>0</v>
      </c>
      <c r="E11" s="246" t="n">
        <f aca="false">SUM(B11:D11)</f>
        <v>0</v>
      </c>
      <c r="F11" s="247" t="e">
        <f aca="false">+1-D11/E11</f>
        <v>#DIV/0!</v>
      </c>
    </row>
    <row r="12" customFormat="false" ht="12.8" hidden="false" customHeight="false" outlineLevel="0" collapsed="false">
      <c r="A12" s="248" t="s">
        <v>507</v>
      </c>
      <c r="B12" s="251"/>
      <c r="C12" s="252"/>
      <c r="D12" s="245" t="n">
        <v>0</v>
      </c>
      <c r="E12" s="246" t="n">
        <f aca="false">SUM(B12:D12)</f>
        <v>0</v>
      </c>
      <c r="F12" s="247" t="e">
        <f aca="false">+1-D12/E12</f>
        <v>#DIV/0!</v>
      </c>
    </row>
    <row r="13" customFormat="false" ht="12.8" hidden="false" customHeight="false" outlineLevel="0" collapsed="false">
      <c r="A13" s="248" t="s">
        <v>210</v>
      </c>
      <c r="B13" s="249" t="n">
        <v>180</v>
      </c>
      <c r="C13" s="250" t="n">
        <v>29</v>
      </c>
      <c r="D13" s="245" t="n">
        <v>262.52380952381</v>
      </c>
      <c r="E13" s="246" t="n">
        <f aca="false">SUM(B13:D13)</f>
        <v>471.52380952381</v>
      </c>
      <c r="F13" s="247" t="n">
        <f aca="false">+1-D13/E13</f>
        <v>0.443243789133508</v>
      </c>
    </row>
    <row r="14" customFormat="false" ht="12.8" hidden="false" customHeight="false" outlineLevel="0" collapsed="false">
      <c r="A14" s="248" t="s">
        <v>230</v>
      </c>
      <c r="B14" s="249" t="n">
        <v>54</v>
      </c>
      <c r="C14" s="250" t="n">
        <v>18</v>
      </c>
      <c r="D14" s="245" t="n">
        <v>192.342857142857</v>
      </c>
      <c r="E14" s="246" t="n">
        <f aca="false">SUM(B14:D14)</f>
        <v>264.342857142857</v>
      </c>
      <c r="F14" s="247" t="n">
        <f aca="false">+1-D14/E14</f>
        <v>0.272373540856031</v>
      </c>
    </row>
    <row r="15" customFormat="false" ht="12.8" hidden="false" customHeight="false" outlineLevel="0" collapsed="false">
      <c r="A15" s="248" t="s">
        <v>483</v>
      </c>
      <c r="B15" s="251"/>
      <c r="C15" s="252"/>
      <c r="D15" s="245" t="n">
        <v>3</v>
      </c>
      <c r="E15" s="246" t="n">
        <f aca="false">SUM(B15:D15)</f>
        <v>3</v>
      </c>
      <c r="F15" s="247" t="n">
        <f aca="false">+1-D15/E15</f>
        <v>0</v>
      </c>
    </row>
    <row r="16" customFormat="false" ht="12.8" hidden="false" customHeight="false" outlineLevel="0" collapsed="false">
      <c r="A16" s="248" t="s">
        <v>279</v>
      </c>
      <c r="B16" s="249" t="n">
        <v>17</v>
      </c>
      <c r="C16" s="250" t="n">
        <v>8</v>
      </c>
      <c r="D16" s="245" t="n">
        <v>273.945945945946</v>
      </c>
      <c r="E16" s="246" t="n">
        <f aca="false">SUM(B16:D16)</f>
        <v>298.945945945946</v>
      </c>
      <c r="F16" s="247" t="n">
        <f aca="false">+1-D16/E16</f>
        <v>0.0836271584847663</v>
      </c>
    </row>
    <row r="17" customFormat="false" ht="12.8" hidden="false" customHeight="false" outlineLevel="0" collapsed="false">
      <c r="A17" s="248" t="s">
        <v>479</v>
      </c>
      <c r="B17" s="249" t="n">
        <v>1</v>
      </c>
      <c r="C17" s="250" t="n">
        <v>0</v>
      </c>
      <c r="D17" s="245" t="n">
        <v>2</v>
      </c>
      <c r="E17" s="246" t="n">
        <f aca="false">SUM(B17:D17)</f>
        <v>3</v>
      </c>
      <c r="F17" s="247" t="n">
        <f aca="false">+1-D17/E17</f>
        <v>0.333333333333333</v>
      </c>
    </row>
    <row r="18" customFormat="false" ht="12.8" hidden="false" customHeight="false" outlineLevel="0" collapsed="false">
      <c r="A18" s="248" t="s">
        <v>319</v>
      </c>
      <c r="B18" s="249" t="n">
        <v>104</v>
      </c>
      <c r="C18" s="250" t="n">
        <v>8</v>
      </c>
      <c r="D18" s="245" t="n">
        <v>111.25</v>
      </c>
      <c r="E18" s="246" t="n">
        <f aca="false">SUM(B18:D18)</f>
        <v>223.25</v>
      </c>
      <c r="F18" s="247" t="n">
        <f aca="false">+1-D18/E18</f>
        <v>0.501679731243001</v>
      </c>
    </row>
    <row r="19" customFormat="false" ht="12.8" hidden="false" customHeight="false" outlineLevel="0" collapsed="false">
      <c r="A19" s="248" t="s">
        <v>487</v>
      </c>
      <c r="B19" s="251"/>
      <c r="C19" s="250" t="n">
        <v>1</v>
      </c>
      <c r="D19" s="245" t="n">
        <v>0</v>
      </c>
      <c r="E19" s="246" t="n">
        <f aca="false">SUM(B19:D19)</f>
        <v>1</v>
      </c>
      <c r="F19" s="247" t="n">
        <f aca="false">+1-D19/E19</f>
        <v>1</v>
      </c>
    </row>
    <row r="20" customFormat="false" ht="12.8" hidden="false" customHeight="false" outlineLevel="0" collapsed="false">
      <c r="A20" s="248" t="s">
        <v>66</v>
      </c>
      <c r="B20" s="249" t="n">
        <v>2014</v>
      </c>
      <c r="C20" s="250" t="n">
        <v>844</v>
      </c>
      <c r="D20" s="245" t="n">
        <v>3942.96610169492</v>
      </c>
      <c r="E20" s="246" t="n">
        <f aca="false">SUM(B20:D20)</f>
        <v>6800.96610169492</v>
      </c>
      <c r="F20" s="247" t="n">
        <f aca="false">+1-D20/E20</f>
        <v>0.420234413356029</v>
      </c>
    </row>
    <row r="21" customFormat="false" ht="12.8" hidden="false" customHeight="false" outlineLevel="0" collapsed="false">
      <c r="A21" s="248" t="s">
        <v>238</v>
      </c>
      <c r="B21" s="249" t="n">
        <v>170</v>
      </c>
      <c r="C21" s="250" t="n">
        <v>88</v>
      </c>
      <c r="D21" s="245" t="n">
        <v>156</v>
      </c>
      <c r="E21" s="246" t="n">
        <f aca="false">SUM(B21:D21)</f>
        <v>414</v>
      </c>
      <c r="F21" s="247" t="n">
        <f aca="false">+1-D21/E21</f>
        <v>0.623188405797101</v>
      </c>
    </row>
    <row r="22" customFormat="false" ht="12.8" hidden="false" customHeight="false" outlineLevel="0" collapsed="false">
      <c r="A22" s="248" t="s">
        <v>114</v>
      </c>
      <c r="B22" s="249" t="n">
        <v>185</v>
      </c>
      <c r="C22" s="250" t="n">
        <v>84</v>
      </c>
      <c r="D22" s="245" t="n">
        <v>1002.06282722513</v>
      </c>
      <c r="E22" s="246" t="n">
        <f aca="false">SUM(B22:D22)</f>
        <v>1271.06282722513</v>
      </c>
      <c r="F22" s="247" t="n">
        <f aca="false">+1-D22/E22</f>
        <v>0.211633913161678</v>
      </c>
    </row>
    <row r="23" customFormat="false" ht="12.8" hidden="false" customHeight="false" outlineLevel="0" collapsed="false">
      <c r="A23" s="248" t="s">
        <v>74</v>
      </c>
      <c r="B23" s="249" t="n">
        <v>2328</v>
      </c>
      <c r="C23" s="250" t="n">
        <v>409</v>
      </c>
      <c r="D23" s="245" t="n">
        <v>2956.6384180791</v>
      </c>
      <c r="E23" s="246" t="n">
        <f aca="false">SUM(B23:D23)</f>
        <v>5693.6384180791</v>
      </c>
      <c r="F23" s="247" t="n">
        <f aca="false">+1-D23/E23</f>
        <v>0.480711945336951</v>
      </c>
    </row>
    <row r="24" customFormat="false" ht="12.8" hidden="false" customHeight="false" outlineLevel="0" collapsed="false">
      <c r="A24" s="248" t="s">
        <v>415</v>
      </c>
      <c r="B24" s="251"/>
      <c r="C24" s="252"/>
      <c r="D24" s="245" t="n">
        <v>-4</v>
      </c>
      <c r="E24" s="246" t="n">
        <f aca="false">SUM(B24:D24)</f>
        <v>-4</v>
      </c>
      <c r="F24" s="247" t="n">
        <f aca="false">+1-D24/E24</f>
        <v>0</v>
      </c>
    </row>
    <row r="25" customFormat="false" ht="12.8" hidden="false" customHeight="false" outlineLevel="0" collapsed="false">
      <c r="A25" s="248" t="s">
        <v>146</v>
      </c>
      <c r="B25" s="249" t="n">
        <v>407</v>
      </c>
      <c r="C25" s="250" t="n">
        <v>128</v>
      </c>
      <c r="D25" s="245" t="n">
        <v>898.444444444445</v>
      </c>
      <c r="E25" s="246" t="n">
        <f aca="false">SUM(B25:D25)</f>
        <v>1433.44444444444</v>
      </c>
      <c r="F25" s="247" t="n">
        <f aca="false">+1-D25/E25</f>
        <v>0.373226881637082</v>
      </c>
    </row>
    <row r="26" customFormat="false" ht="12.8" hidden="false" customHeight="false" outlineLevel="0" collapsed="false">
      <c r="A26" s="248" t="s">
        <v>343</v>
      </c>
      <c r="B26" s="249" t="n">
        <v>1162</v>
      </c>
      <c r="C26" s="252"/>
      <c r="D26" s="245" t="n">
        <v>60.3076923076923</v>
      </c>
      <c r="E26" s="246" t="n">
        <f aca="false">SUM(B26:D26)</f>
        <v>1222.30769230769</v>
      </c>
      <c r="F26" s="247" t="n">
        <f aca="false">+1-D26/E26</f>
        <v>0.950660792951542</v>
      </c>
    </row>
    <row r="27" customFormat="false" ht="12.8" hidden="false" customHeight="false" outlineLevel="0" collapsed="false">
      <c r="A27" s="248" t="s">
        <v>122</v>
      </c>
      <c r="B27" s="249" t="n">
        <v>125</v>
      </c>
      <c r="C27" s="250" t="n">
        <v>221</v>
      </c>
      <c r="D27" s="245" t="n">
        <v>1185.86206896552</v>
      </c>
      <c r="E27" s="246" t="n">
        <f aca="false">SUM(B27:D27)</f>
        <v>1531.86206896552</v>
      </c>
      <c r="F27" s="247" t="n">
        <f aca="false">+1-D27/E27</f>
        <v>0.225868899693859</v>
      </c>
    </row>
    <row r="28" customFormat="false" ht="12.8" hidden="false" customHeight="false" outlineLevel="0" collapsed="false">
      <c r="A28" s="248" t="s">
        <v>539</v>
      </c>
      <c r="B28" s="251"/>
      <c r="C28" s="252"/>
      <c r="D28" s="245" t="n">
        <v>0</v>
      </c>
      <c r="E28" s="246" t="n">
        <f aca="false">SUM(B28:D28)</f>
        <v>0</v>
      </c>
      <c r="F28" s="247" t="e">
        <f aca="false">+1-D28/E28</f>
        <v>#DIV/0!</v>
      </c>
    </row>
    <row r="29" customFormat="false" ht="12.8" hidden="false" customHeight="false" outlineLevel="0" collapsed="false">
      <c r="A29" s="248" t="s">
        <v>242</v>
      </c>
      <c r="B29" s="249" t="n">
        <v>115</v>
      </c>
      <c r="C29" s="250" t="n">
        <v>7</v>
      </c>
      <c r="D29" s="245" t="n">
        <v>219.333333333333</v>
      </c>
      <c r="E29" s="246" t="n">
        <f aca="false">SUM(B29:D29)</f>
        <v>341.333333333333</v>
      </c>
      <c r="F29" s="247" t="n">
        <f aca="false">+1-D29/E29</f>
        <v>0.357421875</v>
      </c>
    </row>
    <row r="30" customFormat="false" ht="12.8" hidden="false" customHeight="false" outlineLevel="0" collapsed="false">
      <c r="A30" s="248" t="s">
        <v>515</v>
      </c>
      <c r="B30" s="251"/>
      <c r="C30" s="252"/>
      <c r="D30" s="245" t="n">
        <v>2</v>
      </c>
      <c r="E30" s="246" t="n">
        <f aca="false">SUM(B30:D30)</f>
        <v>2</v>
      </c>
      <c r="F30" s="247" t="n">
        <f aca="false">+1-D30/E30</f>
        <v>0</v>
      </c>
    </row>
    <row r="31" customFormat="false" ht="12.8" hidden="false" customHeight="false" outlineLevel="0" collapsed="false">
      <c r="A31" s="248" t="s">
        <v>202</v>
      </c>
      <c r="B31" s="249" t="n">
        <v>167</v>
      </c>
      <c r="C31" s="250" t="n">
        <v>19</v>
      </c>
      <c r="D31" s="245" t="n">
        <v>142.581395348837</v>
      </c>
      <c r="E31" s="246" t="n">
        <f aca="false">SUM(B31:D31)</f>
        <v>328.581395348837</v>
      </c>
      <c r="F31" s="247" t="n">
        <f aca="false">+1-D31/E31</f>
        <v>0.566069785547456</v>
      </c>
    </row>
    <row r="32" customFormat="false" ht="12.8" hidden="false" customHeight="false" outlineLevel="0" collapsed="false">
      <c r="A32" s="248" t="s">
        <v>491</v>
      </c>
      <c r="B32" s="251"/>
      <c r="C32" s="252"/>
      <c r="D32" s="245" t="n">
        <v>1</v>
      </c>
      <c r="E32" s="246" t="n">
        <f aca="false">SUM(B32:D32)</f>
        <v>1</v>
      </c>
      <c r="F32" s="247" t="n">
        <f aca="false">+1-D32/E32</f>
        <v>0</v>
      </c>
    </row>
    <row r="33" customFormat="false" ht="12.8" hidden="false" customHeight="false" outlineLevel="0" collapsed="false">
      <c r="A33" s="248" t="s">
        <v>263</v>
      </c>
      <c r="B33" s="249" t="n">
        <v>21</v>
      </c>
      <c r="C33" s="250" t="n">
        <v>31</v>
      </c>
      <c r="D33" s="245" t="n">
        <v>326.65</v>
      </c>
      <c r="E33" s="246" t="n">
        <f aca="false">SUM(B33:D33)</f>
        <v>378.65</v>
      </c>
      <c r="F33" s="247" t="n">
        <f aca="false">+1-D33/E33</f>
        <v>0.137329988115674</v>
      </c>
    </row>
    <row r="34" customFormat="false" ht="12.8" hidden="false" customHeight="false" outlineLevel="0" collapsed="false">
      <c r="A34" s="248" t="s">
        <v>170</v>
      </c>
      <c r="B34" s="249" t="n">
        <v>178</v>
      </c>
      <c r="C34" s="250" t="n">
        <v>67</v>
      </c>
      <c r="D34" s="245" t="n">
        <v>815.358490566038</v>
      </c>
      <c r="E34" s="246" t="n">
        <f aca="false">SUM(B34:D34)</f>
        <v>1060.35849056604</v>
      </c>
      <c r="F34" s="247" t="n">
        <f aca="false">+1-D34/E34</f>
        <v>0.23105393334401</v>
      </c>
    </row>
    <row r="35" customFormat="false" ht="12.8" hidden="false" customHeight="false" outlineLevel="0" collapsed="false">
      <c r="A35" s="248" t="s">
        <v>407</v>
      </c>
      <c r="B35" s="251"/>
      <c r="C35" s="250" t="n">
        <v>2</v>
      </c>
      <c r="D35" s="245" t="n">
        <v>7</v>
      </c>
      <c r="E35" s="246" t="n">
        <f aca="false">SUM(B35:D35)</f>
        <v>9</v>
      </c>
      <c r="F35" s="247" t="n">
        <f aca="false">+1-D35/E35</f>
        <v>0.222222222222222</v>
      </c>
    </row>
    <row r="36" customFormat="false" ht="12.8" hidden="false" customHeight="false" outlineLevel="0" collapsed="false">
      <c r="A36" s="248" t="s">
        <v>154</v>
      </c>
      <c r="B36" s="249" t="n">
        <v>210</v>
      </c>
      <c r="C36" s="250" t="n">
        <v>11</v>
      </c>
      <c r="D36" s="245" t="n">
        <v>608.676470588235</v>
      </c>
      <c r="E36" s="246" t="n">
        <f aca="false">SUM(B36:D36)</f>
        <v>829.676470588235</v>
      </c>
      <c r="F36" s="247" t="n">
        <f aca="false">+1-D36/E36</f>
        <v>0.266368889361551</v>
      </c>
    </row>
    <row r="37" customFormat="false" ht="12.8" hidden="false" customHeight="false" outlineLevel="0" collapsed="false">
      <c r="A37" s="248" t="s">
        <v>252</v>
      </c>
      <c r="B37" s="249" t="n">
        <v>27</v>
      </c>
      <c r="C37" s="250" t="n">
        <v>2</v>
      </c>
      <c r="D37" s="245" t="n">
        <v>261.942307692308</v>
      </c>
      <c r="E37" s="246" t="n">
        <f aca="false">SUM(B37:D37)</f>
        <v>290.942307692308</v>
      </c>
      <c r="F37" s="247" t="n">
        <f aca="false">+1-D37/E37</f>
        <v>0.0996761187124067</v>
      </c>
    </row>
    <row r="38" customFormat="false" ht="12.8" hidden="false" customHeight="false" outlineLevel="0" collapsed="false">
      <c r="A38" s="248" t="s">
        <v>186</v>
      </c>
      <c r="B38" s="249" t="n">
        <v>1068</v>
      </c>
      <c r="C38" s="250" t="n">
        <v>12</v>
      </c>
      <c r="D38" s="245" t="n">
        <v>294.393442622951</v>
      </c>
      <c r="E38" s="246" t="n">
        <f aca="false">SUM(B38:D38)</f>
        <v>1374.39344262295</v>
      </c>
      <c r="F38" s="247" t="n">
        <f aca="false">+1-D38/E38</f>
        <v>0.785801188005439</v>
      </c>
    </row>
    <row r="39" customFormat="false" ht="12.8" hidden="false" customHeight="false" outlineLevel="0" collapsed="false">
      <c r="A39" s="248" t="s">
        <v>547</v>
      </c>
      <c r="B39" s="251"/>
      <c r="C39" s="252"/>
      <c r="D39" s="245" t="n">
        <v>0</v>
      </c>
      <c r="E39" s="246" t="n">
        <f aca="false">SUM(B39:D39)</f>
        <v>0</v>
      </c>
      <c r="F39" s="247" t="e">
        <f aca="false">+1-D39/E39</f>
        <v>#DIV/0!</v>
      </c>
    </row>
    <row r="40" customFormat="false" ht="12.8" hidden="false" customHeight="false" outlineLevel="0" collapsed="false">
      <c r="A40" s="248" t="s">
        <v>178</v>
      </c>
      <c r="B40" s="249" t="n">
        <v>342</v>
      </c>
      <c r="C40" s="250" t="n">
        <v>77</v>
      </c>
      <c r="D40" s="245" t="n">
        <v>309.217948717949</v>
      </c>
      <c r="E40" s="246" t="n">
        <f aca="false">SUM(B40:D40)</f>
        <v>728.217948717949</v>
      </c>
      <c r="F40" s="247" t="n">
        <f aca="false">+1-D40/E40</f>
        <v>0.575377194063485</v>
      </c>
    </row>
    <row r="41" customFormat="false" ht="12.8" hidden="false" customHeight="false" outlineLevel="0" collapsed="false">
      <c r="A41" s="248" t="s">
        <v>287</v>
      </c>
      <c r="B41" s="249" t="n">
        <v>45</v>
      </c>
      <c r="C41" s="250" t="n">
        <v>32</v>
      </c>
      <c r="D41" s="245" t="n">
        <v>216.5</v>
      </c>
      <c r="E41" s="246" t="n">
        <f aca="false">SUM(B41:D41)</f>
        <v>293.5</v>
      </c>
      <c r="F41" s="247" t="n">
        <f aca="false">+1-D41/E41</f>
        <v>0.262350936967632</v>
      </c>
    </row>
    <row r="42" customFormat="false" ht="12.8" hidden="false" customHeight="false" outlineLevel="0" collapsed="false">
      <c r="A42" s="248" t="s">
        <v>447</v>
      </c>
      <c r="B42" s="251"/>
      <c r="C42" s="252"/>
      <c r="D42" s="245" t="n">
        <v>0</v>
      </c>
      <c r="E42" s="246" t="n">
        <f aca="false">SUM(B42:D42)</f>
        <v>0</v>
      </c>
      <c r="F42" s="247" t="e">
        <f aca="false">+1-D42/E42</f>
        <v>#DIV/0!</v>
      </c>
    </row>
    <row r="43" customFormat="false" ht="12.8" hidden="false" customHeight="false" outlineLevel="0" collapsed="false">
      <c r="A43" s="248" t="s">
        <v>70</v>
      </c>
      <c r="B43" s="249" t="n">
        <v>263</v>
      </c>
      <c r="C43" s="250" t="n">
        <v>420</v>
      </c>
      <c r="D43" s="245" t="n">
        <v>7281.79964539007</v>
      </c>
      <c r="E43" s="246" t="n">
        <f aca="false">SUM(B43:D43)</f>
        <v>7964.79964539007</v>
      </c>
      <c r="F43" s="247" t="n">
        <f aca="false">+1-D43/E43</f>
        <v>0.0857523139826012</v>
      </c>
    </row>
    <row r="44" customFormat="false" ht="12.8" hidden="false" customHeight="false" outlineLevel="0" collapsed="false">
      <c r="A44" s="248" t="s">
        <v>307</v>
      </c>
      <c r="B44" s="249" t="n">
        <v>4</v>
      </c>
      <c r="C44" s="250" t="n">
        <v>5</v>
      </c>
      <c r="D44" s="245" t="n">
        <v>91.6363636363636</v>
      </c>
      <c r="E44" s="246" t="n">
        <f aca="false">SUM(B44:D44)</f>
        <v>100.636363636364</v>
      </c>
      <c r="F44" s="247" t="n">
        <f aca="false">+1-D44/E44</f>
        <v>0.0894308943089431</v>
      </c>
    </row>
    <row r="45" customFormat="false" ht="12.8" hidden="false" customHeight="false" outlineLevel="0" collapsed="false">
      <c r="A45" s="248" t="s">
        <v>271</v>
      </c>
      <c r="B45" s="249" t="n">
        <v>57</v>
      </c>
      <c r="C45" s="250" t="n">
        <v>10</v>
      </c>
      <c r="D45" s="245" t="n">
        <v>184.875</v>
      </c>
      <c r="E45" s="246" t="n">
        <f aca="false">SUM(B45:D45)</f>
        <v>251.875</v>
      </c>
      <c r="F45" s="247" t="n">
        <f aca="false">+1-D45/E45</f>
        <v>0.266004962779156</v>
      </c>
    </row>
    <row r="46" customFormat="false" ht="12.8" hidden="false" customHeight="false" outlineLevel="0" collapsed="false">
      <c r="A46" s="248" t="s">
        <v>78</v>
      </c>
      <c r="B46" s="249" t="n">
        <v>2351</v>
      </c>
      <c r="C46" s="250" t="n">
        <v>229</v>
      </c>
      <c r="D46" s="245" t="n">
        <v>2742.08450704225</v>
      </c>
      <c r="E46" s="246" t="n">
        <f aca="false">SUM(B46:D46)</f>
        <v>5322.08450704225</v>
      </c>
      <c r="F46" s="247" t="n">
        <f aca="false">+1-D46/E46</f>
        <v>0.484772460224205</v>
      </c>
    </row>
    <row r="47" customFormat="false" ht="12.8" hidden="false" customHeight="false" outlineLevel="0" collapsed="false">
      <c r="A47" s="248" t="s">
        <v>451</v>
      </c>
      <c r="B47" s="251"/>
      <c r="C47" s="250" t="n">
        <v>2</v>
      </c>
      <c r="D47" s="245" t="n">
        <v>1</v>
      </c>
      <c r="E47" s="246" t="n">
        <f aca="false">SUM(B47:D47)</f>
        <v>3</v>
      </c>
      <c r="F47" s="247" t="n">
        <f aca="false">+1-D47/E47</f>
        <v>0.666666666666667</v>
      </c>
    </row>
    <row r="48" customFormat="false" ht="12.8" hidden="false" customHeight="false" outlineLevel="0" collapsed="false">
      <c r="A48" s="248" t="s">
        <v>551</v>
      </c>
      <c r="B48" s="251"/>
      <c r="C48" s="252"/>
      <c r="D48" s="245" t="n">
        <v>0</v>
      </c>
      <c r="E48" s="246" t="n">
        <f aca="false">SUM(B48:D48)</f>
        <v>0</v>
      </c>
      <c r="F48" s="247" t="e">
        <f aca="false">+1-D48/E48</f>
        <v>#DIV/0!</v>
      </c>
    </row>
    <row r="49" customFormat="false" ht="12.8" hidden="false" customHeight="false" outlineLevel="0" collapsed="false">
      <c r="A49" s="248" t="s">
        <v>499</v>
      </c>
      <c r="B49" s="251"/>
      <c r="C49" s="250" t="n">
        <v>4</v>
      </c>
      <c r="D49" s="245" t="n">
        <v>0</v>
      </c>
      <c r="E49" s="246" t="n">
        <f aca="false">SUM(B49:D49)</f>
        <v>4</v>
      </c>
      <c r="F49" s="247" t="n">
        <f aca="false">+1-D49/E49</f>
        <v>1</v>
      </c>
    </row>
    <row r="50" customFormat="false" ht="12.8" hidden="false" customHeight="false" outlineLevel="0" collapsed="false">
      <c r="A50" s="248" t="s">
        <v>299</v>
      </c>
      <c r="B50" s="249" t="n">
        <v>17</v>
      </c>
      <c r="C50" s="250" t="n">
        <v>5</v>
      </c>
      <c r="D50" s="245" t="n">
        <v>89.3333333333333</v>
      </c>
      <c r="E50" s="246" t="n">
        <f aca="false">SUM(B50:D50)</f>
        <v>111.333333333333</v>
      </c>
      <c r="F50" s="247" t="n">
        <f aca="false">+1-D50/E50</f>
        <v>0.197604790419162</v>
      </c>
    </row>
    <row r="51" customFormat="false" ht="12.8" hidden="false" customHeight="false" outlineLevel="0" collapsed="false">
      <c r="A51" s="248" t="s">
        <v>455</v>
      </c>
      <c r="B51" s="249" t="n">
        <v>1</v>
      </c>
      <c r="C51" s="252"/>
      <c r="D51" s="245" t="n">
        <v>4</v>
      </c>
      <c r="E51" s="246" t="n">
        <f aca="false">SUM(B51:D51)</f>
        <v>5</v>
      </c>
      <c r="F51" s="247" t="n">
        <f aca="false">+1-D51/E51</f>
        <v>0.2</v>
      </c>
    </row>
    <row r="52" customFormat="false" ht="12.8" hidden="false" customHeight="false" outlineLevel="0" collapsed="false">
      <c r="A52" s="248" t="s">
        <v>543</v>
      </c>
      <c r="B52" s="251"/>
      <c r="C52" s="252"/>
      <c r="D52" s="245" t="n">
        <v>1</v>
      </c>
      <c r="E52" s="246" t="n">
        <f aca="false">SUM(B52:D52)</f>
        <v>1</v>
      </c>
      <c r="F52" s="247" t="n">
        <f aca="false">+1-D52/E52</f>
        <v>0</v>
      </c>
    </row>
    <row r="53" customFormat="false" ht="12.8" hidden="false" customHeight="false" outlineLevel="0" collapsed="false">
      <c r="A53" s="248" t="s">
        <v>118</v>
      </c>
      <c r="B53" s="249" t="n">
        <v>308</v>
      </c>
      <c r="C53" s="250" t="n">
        <v>1028</v>
      </c>
      <c r="D53" s="245" t="n">
        <v>2116.11528150134</v>
      </c>
      <c r="E53" s="246" t="n">
        <f aca="false">SUM(B53:D53)</f>
        <v>3452.11528150134</v>
      </c>
      <c r="F53" s="247" t="n">
        <f aca="false">+1-D53/E53</f>
        <v>0.387009091833969</v>
      </c>
    </row>
    <row r="54" customFormat="false" ht="12.8" hidden="false" customHeight="false" outlineLevel="0" collapsed="false">
      <c r="A54" s="248" t="s">
        <v>431</v>
      </c>
      <c r="B54" s="251"/>
      <c r="C54" s="250" t="n">
        <v>1</v>
      </c>
      <c r="D54" s="245" t="n">
        <v>5</v>
      </c>
      <c r="E54" s="246" t="n">
        <f aca="false">SUM(B54:D54)</f>
        <v>6</v>
      </c>
      <c r="F54" s="247" t="n">
        <f aca="false">+1-D54/E54</f>
        <v>0.166666666666667</v>
      </c>
    </row>
    <row r="55" customFormat="false" ht="12.8" hidden="false" customHeight="false" outlineLevel="0" collapsed="false">
      <c r="A55" s="248" t="s">
        <v>519</v>
      </c>
      <c r="B55" s="251"/>
      <c r="C55" s="252"/>
      <c r="D55" s="245" t="n">
        <v>1</v>
      </c>
      <c r="E55" s="246" t="n">
        <f aca="false">SUM(B55:D55)</f>
        <v>1</v>
      </c>
      <c r="F55" s="247" t="n">
        <f aca="false">+1-D55/E55</f>
        <v>0</v>
      </c>
    </row>
    <row r="56" customFormat="false" ht="12.8" hidden="false" customHeight="false" outlineLevel="0" collapsed="false">
      <c r="A56" s="248" t="s">
        <v>206</v>
      </c>
      <c r="B56" s="249" t="n">
        <v>31</v>
      </c>
      <c r="C56" s="250" t="n">
        <v>6</v>
      </c>
      <c r="D56" s="245" t="n">
        <v>426.375</v>
      </c>
      <c r="E56" s="246" t="n">
        <f aca="false">SUM(B56:D56)</f>
        <v>463.375</v>
      </c>
      <c r="F56" s="247" t="n">
        <f aca="false">+1-D56/E56</f>
        <v>0.079848934448341</v>
      </c>
    </row>
    <row r="57" customFormat="false" ht="12.8" hidden="false" customHeight="false" outlineLevel="0" collapsed="false">
      <c r="A57" s="248" t="s">
        <v>246</v>
      </c>
      <c r="B57" s="249" t="n">
        <v>148</v>
      </c>
      <c r="C57" s="250" t="n">
        <v>89</v>
      </c>
      <c r="D57" s="245" t="n">
        <v>160.111111111111</v>
      </c>
      <c r="E57" s="246" t="n">
        <f aca="false">SUM(B57:D57)</f>
        <v>397.111111111111</v>
      </c>
      <c r="F57" s="247" t="n">
        <f aca="false">+1-D57/E57</f>
        <v>0.596810296586458</v>
      </c>
    </row>
    <row r="58" customFormat="false" ht="12.8" hidden="false" customHeight="false" outlineLevel="0" collapsed="false">
      <c r="A58" s="248" t="s">
        <v>248</v>
      </c>
      <c r="B58" s="249" t="n">
        <v>468</v>
      </c>
      <c r="C58" s="250" t="n">
        <v>19</v>
      </c>
      <c r="D58" s="245" t="n">
        <v>86.5185185185185</v>
      </c>
      <c r="E58" s="246" t="n">
        <f aca="false">SUM(B58:D58)</f>
        <v>573.518518518519</v>
      </c>
      <c r="F58" s="247" t="n">
        <f aca="false">+1-D58/E58</f>
        <v>0.849144333225702</v>
      </c>
    </row>
    <row r="59" customFormat="false" ht="12.8" hidden="false" customHeight="false" outlineLevel="0" collapsed="false">
      <c r="A59" s="248" t="s">
        <v>459</v>
      </c>
      <c r="B59" s="249" t="n">
        <v>2</v>
      </c>
      <c r="C59" s="252"/>
      <c r="D59" s="245" t="n">
        <v>3</v>
      </c>
      <c r="E59" s="246" t="n">
        <f aca="false">SUM(B59:D59)</f>
        <v>5</v>
      </c>
      <c r="F59" s="247" t="n">
        <f aca="false">+1-D59/E59</f>
        <v>0.4</v>
      </c>
    </row>
    <row r="60" customFormat="false" ht="12.8" hidden="false" customHeight="false" outlineLevel="0" collapsed="false">
      <c r="A60" s="248" t="s">
        <v>403</v>
      </c>
      <c r="B60" s="251"/>
      <c r="C60" s="252"/>
      <c r="D60" s="245" t="n">
        <v>7</v>
      </c>
      <c r="E60" s="246" t="n">
        <f aca="false">SUM(B60:D60)</f>
        <v>7</v>
      </c>
      <c r="F60" s="247" t="n">
        <f aca="false">+1-D60/E60</f>
        <v>0</v>
      </c>
    </row>
    <row r="61" customFormat="false" ht="12.8" hidden="false" customHeight="false" outlineLevel="0" collapsed="false">
      <c r="A61" s="248" t="s">
        <v>523</v>
      </c>
      <c r="B61" s="251"/>
      <c r="C61" s="252"/>
      <c r="D61" s="245" t="n">
        <v>0</v>
      </c>
      <c r="E61" s="246" t="n">
        <f aca="false">SUM(B61:D61)</f>
        <v>0</v>
      </c>
      <c r="F61" s="247" t="e">
        <f aca="false">+1-D61/E61</f>
        <v>#DIV/0!</v>
      </c>
    </row>
    <row r="62" customFormat="false" ht="12.8" hidden="false" customHeight="false" outlineLevel="0" collapsed="false">
      <c r="A62" s="248" t="s">
        <v>315</v>
      </c>
      <c r="B62" s="249" t="n">
        <v>22</v>
      </c>
      <c r="C62" s="250" t="n">
        <v>1</v>
      </c>
      <c r="D62" s="245" t="n">
        <v>28.1538461538462</v>
      </c>
      <c r="E62" s="246" t="n">
        <f aca="false">SUM(B62:D62)</f>
        <v>51.1538461538462</v>
      </c>
      <c r="F62" s="247" t="n">
        <f aca="false">+1-D62/E62</f>
        <v>0.449624060150376</v>
      </c>
    </row>
    <row r="63" customFormat="false" ht="12.8" hidden="false" customHeight="false" outlineLevel="0" collapsed="false">
      <c r="A63" s="248" t="s">
        <v>391</v>
      </c>
      <c r="B63" s="249" t="n">
        <v>4</v>
      </c>
      <c r="C63" s="252"/>
      <c r="D63" s="245" t="n">
        <v>8</v>
      </c>
      <c r="E63" s="246" t="n">
        <f aca="false">SUM(B63:D63)</f>
        <v>12</v>
      </c>
      <c r="F63" s="247" t="n">
        <f aca="false">+1-D63/E63</f>
        <v>0.333333333333333</v>
      </c>
    </row>
    <row r="64" customFormat="false" ht="12.8" hidden="false" customHeight="false" outlineLevel="0" collapsed="false">
      <c r="A64" s="248" t="s">
        <v>339</v>
      </c>
      <c r="B64" s="249" t="n">
        <v>19</v>
      </c>
      <c r="C64" s="252"/>
      <c r="D64" s="245" t="n">
        <v>72</v>
      </c>
      <c r="E64" s="246" t="n">
        <f aca="false">SUM(B64:D64)</f>
        <v>91</v>
      </c>
      <c r="F64" s="247" t="n">
        <f aca="false">+1-D64/E64</f>
        <v>0.208791208791209</v>
      </c>
    </row>
    <row r="65" customFormat="false" ht="12.8" hidden="false" customHeight="false" outlineLevel="0" collapsed="false">
      <c r="A65" s="248" t="s">
        <v>130</v>
      </c>
      <c r="B65" s="249" t="n">
        <v>234</v>
      </c>
      <c r="C65" s="250" t="n">
        <v>50</v>
      </c>
      <c r="D65" s="245" t="n">
        <v>1519.77889447236</v>
      </c>
      <c r="E65" s="246" t="n">
        <f aca="false">SUM(B65:D65)</f>
        <v>1803.77889447236</v>
      </c>
      <c r="F65" s="247" t="n">
        <f aca="false">+1-D65/E65</f>
        <v>0.157447235284941</v>
      </c>
    </row>
    <row r="66" customFormat="false" ht="12.8" hidden="false" customHeight="false" outlineLevel="0" collapsed="false">
      <c r="A66" s="248" t="s">
        <v>559</v>
      </c>
      <c r="B66" s="251"/>
      <c r="C66" s="252"/>
      <c r="D66" s="245" t="n">
        <v>1</v>
      </c>
      <c r="E66" s="246" t="n">
        <f aca="false">SUM(B66:D66)</f>
        <v>1</v>
      </c>
      <c r="F66" s="247" t="n">
        <f aca="false">+1-D66/E66</f>
        <v>0</v>
      </c>
    </row>
    <row r="67" customFormat="false" ht="12.8" hidden="false" customHeight="false" outlineLevel="0" collapsed="false">
      <c r="A67" s="248" t="s">
        <v>535</v>
      </c>
      <c r="B67" s="251"/>
      <c r="C67" s="252"/>
      <c r="D67" s="245" t="n">
        <v>0</v>
      </c>
      <c r="E67" s="246" t="n">
        <f aca="false">SUM(B67:D67)</f>
        <v>0</v>
      </c>
      <c r="F67" s="247" t="e">
        <f aca="false">+1-D67/E67</f>
        <v>#DIV/0!</v>
      </c>
    </row>
    <row r="68" customFormat="false" ht="12.8" hidden="false" customHeight="false" outlineLevel="0" collapsed="false">
      <c r="A68" s="248" t="s">
        <v>379</v>
      </c>
      <c r="B68" s="249" t="n">
        <v>34</v>
      </c>
      <c r="C68" s="252"/>
      <c r="D68" s="245" t="n">
        <v>18</v>
      </c>
      <c r="E68" s="246" t="n">
        <f aca="false">SUM(B68:D68)</f>
        <v>52</v>
      </c>
      <c r="F68" s="247" t="n">
        <f aca="false">+1-D68/E68</f>
        <v>0.653846153846154</v>
      </c>
    </row>
    <row r="69" customFormat="false" ht="12.8" hidden="false" customHeight="false" outlineLevel="0" collapsed="false">
      <c r="A69" s="248" t="s">
        <v>283</v>
      </c>
      <c r="B69" s="249" t="n">
        <v>34</v>
      </c>
      <c r="C69" s="250" t="n">
        <v>4</v>
      </c>
      <c r="D69" s="245" t="n">
        <v>141.333333333333</v>
      </c>
      <c r="E69" s="246" t="n">
        <f aca="false">SUM(B69:D69)</f>
        <v>179.333333333333</v>
      </c>
      <c r="F69" s="247" t="n">
        <f aca="false">+1-D69/E69</f>
        <v>0.211895910780669</v>
      </c>
    </row>
    <row r="70" customFormat="false" ht="12.8" hidden="false" customHeight="false" outlineLevel="0" collapsed="false">
      <c r="A70" s="248" t="s">
        <v>423</v>
      </c>
      <c r="B70" s="249" t="n">
        <v>1</v>
      </c>
      <c r="C70" s="252"/>
      <c r="D70" s="245" t="n">
        <v>2</v>
      </c>
      <c r="E70" s="246" t="n">
        <f aca="false">SUM(B70:D70)</f>
        <v>3</v>
      </c>
      <c r="F70" s="247" t="n">
        <f aca="false">+1-D70/E70</f>
        <v>0.333333333333333</v>
      </c>
    </row>
    <row r="71" customFormat="false" ht="12.8" hidden="false" customHeight="false" outlineLevel="0" collapsed="false">
      <c r="A71" s="248" t="s">
        <v>295</v>
      </c>
      <c r="B71" s="249" t="n">
        <v>43</v>
      </c>
      <c r="C71" s="250" t="n">
        <v>25</v>
      </c>
      <c r="D71" s="245" t="n">
        <v>142.058823529412</v>
      </c>
      <c r="E71" s="246" t="n">
        <f aca="false">SUM(B71:D71)</f>
        <v>210.058823529412</v>
      </c>
      <c r="F71" s="247" t="n">
        <f aca="false">+1-D71/E71</f>
        <v>0.323718846261551</v>
      </c>
    </row>
    <row r="72" customFormat="false" ht="12.8" hidden="false" customHeight="false" outlineLevel="0" collapsed="false">
      <c r="A72" s="248" t="s">
        <v>355</v>
      </c>
      <c r="B72" s="251"/>
      <c r="C72" s="250" t="n">
        <v>1</v>
      </c>
      <c r="D72" s="245" t="n">
        <v>34.6666666666667</v>
      </c>
      <c r="E72" s="246" t="n">
        <f aca="false">SUM(B72:D72)</f>
        <v>35.6666666666667</v>
      </c>
      <c r="F72" s="247" t="n">
        <f aca="false">+1-D72/E72</f>
        <v>0.0280373831775701</v>
      </c>
    </row>
    <row r="73" customFormat="false" ht="12.8" hidden="false" customHeight="false" outlineLevel="0" collapsed="false">
      <c r="A73" s="248" t="s">
        <v>98</v>
      </c>
      <c r="B73" s="249" t="n">
        <v>704</v>
      </c>
      <c r="C73" s="250" t="n">
        <v>111</v>
      </c>
      <c r="D73" s="245" t="n">
        <v>1569.01955307263</v>
      </c>
      <c r="E73" s="246" t="n">
        <f aca="false">SUM(B73:D73)</f>
        <v>2384.01955307263</v>
      </c>
      <c r="F73" s="247" t="n">
        <f aca="false">+1-D73/E73</f>
        <v>0.341859612245878</v>
      </c>
    </row>
    <row r="74" customFormat="false" ht="12.8" hidden="false" customHeight="false" outlineLevel="0" collapsed="false">
      <c r="A74" s="248" t="s">
        <v>331</v>
      </c>
      <c r="B74" s="249" t="n">
        <v>15</v>
      </c>
      <c r="C74" s="250" t="n">
        <v>2</v>
      </c>
      <c r="D74" s="245" t="n">
        <v>60.5</v>
      </c>
      <c r="E74" s="246" t="n">
        <f aca="false">SUM(B74:D74)</f>
        <v>77.5</v>
      </c>
      <c r="F74" s="247" t="n">
        <f aca="false">+1-D74/E74</f>
        <v>0.219354838709677</v>
      </c>
    </row>
    <row r="75" customFormat="false" ht="12.8" hidden="false" customHeight="false" outlineLevel="0" collapsed="false">
      <c r="A75" s="248" t="s">
        <v>275</v>
      </c>
      <c r="B75" s="249" t="n">
        <v>30</v>
      </c>
      <c r="C75" s="250" t="n">
        <v>124</v>
      </c>
      <c r="D75" s="245" t="n">
        <v>165.12</v>
      </c>
      <c r="E75" s="246" t="n">
        <f aca="false">SUM(B75:D75)</f>
        <v>319.12</v>
      </c>
      <c r="F75" s="247" t="n">
        <f aca="false">+1-D75/E75</f>
        <v>0.48257708698922</v>
      </c>
    </row>
    <row r="76" customFormat="false" ht="12.8" hidden="false" customHeight="false" outlineLevel="0" collapsed="false">
      <c r="A76" s="248" t="s">
        <v>158</v>
      </c>
      <c r="B76" s="249" t="n">
        <v>334</v>
      </c>
      <c r="C76" s="250" t="n">
        <v>35</v>
      </c>
      <c r="D76" s="245" t="n">
        <v>497.65625</v>
      </c>
      <c r="E76" s="246" t="n">
        <f aca="false">SUM(B76:D76)</f>
        <v>866.65625</v>
      </c>
      <c r="F76" s="247" t="n">
        <f aca="false">+1-D76/E76</f>
        <v>0.425774348249378</v>
      </c>
    </row>
    <row r="77" customFormat="false" ht="12.8" hidden="false" customHeight="false" outlineLevel="0" collapsed="false">
      <c r="A77" s="248" t="s">
        <v>291</v>
      </c>
      <c r="B77" s="251"/>
      <c r="C77" s="250" t="n">
        <v>12</v>
      </c>
      <c r="D77" s="245" t="n">
        <v>372.708333333333</v>
      </c>
      <c r="E77" s="246" t="n">
        <f aca="false">SUM(B77:D77)</f>
        <v>384.708333333333</v>
      </c>
      <c r="F77" s="247" t="n">
        <f aca="false">+1-D77/E77</f>
        <v>0.0311924618217264</v>
      </c>
    </row>
    <row r="78" customFormat="false" ht="12.8" hidden="false" customHeight="false" outlineLevel="0" collapsed="false">
      <c r="A78" s="248" t="s">
        <v>411</v>
      </c>
      <c r="B78" s="251"/>
      <c r="C78" s="250" t="n">
        <v>6</v>
      </c>
      <c r="D78" s="245" t="n">
        <v>48</v>
      </c>
      <c r="E78" s="246" t="n">
        <f aca="false">SUM(B78:D78)</f>
        <v>54</v>
      </c>
      <c r="F78" s="247" t="n">
        <f aca="false">+1-D78/E78</f>
        <v>0.111111111111111</v>
      </c>
    </row>
    <row r="79" customFormat="false" ht="12.8" hidden="false" customHeight="false" outlineLevel="0" collapsed="false">
      <c r="A79" s="248" t="s">
        <v>194</v>
      </c>
      <c r="B79" s="249" t="n">
        <v>28</v>
      </c>
      <c r="C79" s="250" t="n">
        <v>31</v>
      </c>
      <c r="D79" s="245" t="n">
        <v>564.355263157895</v>
      </c>
      <c r="E79" s="246" t="n">
        <f aca="false">SUM(B79:D79)</f>
        <v>623.355263157895</v>
      </c>
      <c r="F79" s="247" t="n">
        <f aca="false">+1-D79/E79</f>
        <v>0.0946490765171504</v>
      </c>
    </row>
    <row r="80" customFormat="false" ht="12.8" hidden="false" customHeight="false" outlineLevel="0" collapsed="false">
      <c r="A80" s="248" t="s">
        <v>267</v>
      </c>
      <c r="B80" s="249" t="n">
        <v>15</v>
      </c>
      <c r="C80" s="250" t="n">
        <v>13</v>
      </c>
      <c r="D80" s="245" t="n">
        <v>304</v>
      </c>
      <c r="E80" s="246" t="n">
        <f aca="false">SUM(B80:D80)</f>
        <v>332</v>
      </c>
      <c r="F80" s="247" t="n">
        <f aca="false">+1-D80/E80</f>
        <v>0.0843373493975904</v>
      </c>
    </row>
    <row r="81" customFormat="false" ht="12.8" hidden="false" customHeight="false" outlineLevel="0" collapsed="false">
      <c r="A81" s="248" t="s">
        <v>134</v>
      </c>
      <c r="B81" s="249" t="n">
        <v>697</v>
      </c>
      <c r="C81" s="250" t="n">
        <v>133</v>
      </c>
      <c r="D81" s="245" t="n">
        <v>1121.27272727273</v>
      </c>
      <c r="E81" s="246" t="n">
        <f aca="false">SUM(B81:D81)</f>
        <v>1951.27272727273</v>
      </c>
      <c r="F81" s="247" t="n">
        <f aca="false">+1-D81/E81</f>
        <v>0.425363399180022</v>
      </c>
    </row>
    <row r="82" customFormat="false" ht="12.8" hidden="false" customHeight="false" outlineLevel="0" collapsed="false">
      <c r="A82" s="248" t="s">
        <v>351</v>
      </c>
      <c r="B82" s="249" t="n">
        <v>37</v>
      </c>
      <c r="C82" s="252"/>
      <c r="D82" s="245" t="n">
        <v>22</v>
      </c>
      <c r="E82" s="246" t="n">
        <f aca="false">SUM(B82:D82)</f>
        <v>59</v>
      </c>
      <c r="F82" s="247" t="n">
        <f aca="false">+1-D82/E82</f>
        <v>0.627118644067797</v>
      </c>
    </row>
    <row r="83" customFormat="false" ht="12.8" hidden="false" customHeight="false" outlineLevel="0" collapsed="false">
      <c r="A83" s="248" t="s">
        <v>303</v>
      </c>
      <c r="B83" s="249" t="n">
        <v>21</v>
      </c>
      <c r="C83" s="250" t="n">
        <v>7</v>
      </c>
      <c r="D83" s="245" t="n">
        <v>111</v>
      </c>
      <c r="E83" s="246" t="n">
        <f aca="false">SUM(B83:D83)</f>
        <v>139</v>
      </c>
      <c r="F83" s="247" t="n">
        <f aca="false">+1-D83/E83</f>
        <v>0.201438848920863</v>
      </c>
    </row>
    <row r="84" customFormat="false" ht="12.8" hidden="false" customHeight="false" outlineLevel="0" collapsed="false">
      <c r="A84" s="248" t="s">
        <v>106</v>
      </c>
      <c r="B84" s="249" t="n">
        <v>472</v>
      </c>
      <c r="C84" s="250" t="n">
        <v>39</v>
      </c>
      <c r="D84" s="245" t="n">
        <v>1147.31718061674</v>
      </c>
      <c r="E84" s="246" t="n">
        <f aca="false">SUM(B84:D84)</f>
        <v>1658.31718061674</v>
      </c>
      <c r="F84" s="247" t="n">
        <f aca="false">+1-D84/E84</f>
        <v>0.308143704939459</v>
      </c>
    </row>
    <row r="85" customFormat="false" ht="12.8" hidden="false" customHeight="false" outlineLevel="0" collapsed="false">
      <c r="A85" s="248" t="s">
        <v>463</v>
      </c>
      <c r="B85" s="249" t="n">
        <v>5</v>
      </c>
      <c r="C85" s="250" t="n">
        <v>15</v>
      </c>
      <c r="D85" s="245" t="n">
        <v>25</v>
      </c>
      <c r="E85" s="246" t="n">
        <f aca="false">SUM(B85:D85)</f>
        <v>45</v>
      </c>
      <c r="F85" s="247" t="n">
        <f aca="false">+1-D85/E85</f>
        <v>0.444444444444444</v>
      </c>
    </row>
    <row r="86" customFormat="false" ht="12.8" hidden="false" customHeight="false" outlineLevel="0" collapsed="false">
      <c r="A86" s="248" t="s">
        <v>395</v>
      </c>
      <c r="B86" s="251"/>
      <c r="C86" s="250" t="n">
        <v>1</v>
      </c>
      <c r="D86" s="245" t="n">
        <v>3</v>
      </c>
      <c r="E86" s="246" t="n">
        <f aca="false">SUM(B86:D86)</f>
        <v>4</v>
      </c>
      <c r="F86" s="247" t="n">
        <f aca="false">+1-D86/E86</f>
        <v>0.25</v>
      </c>
    </row>
    <row r="87" customFormat="false" ht="12.8" hidden="false" customHeight="false" outlineLevel="0" collapsed="false">
      <c r="A87" s="248" t="s">
        <v>527</v>
      </c>
      <c r="B87" s="251"/>
      <c r="C87" s="252"/>
      <c r="D87" s="245" t="n">
        <v>0</v>
      </c>
      <c r="E87" s="246" t="n">
        <f aca="false">SUM(B87:D87)</f>
        <v>0</v>
      </c>
      <c r="F87" s="247" t="e">
        <f aca="false">+1-D87/E87</f>
        <v>#DIV/0!</v>
      </c>
    </row>
    <row r="88" customFormat="false" ht="12.8" hidden="false" customHeight="false" outlineLevel="0" collapsed="false">
      <c r="A88" s="248" t="s">
        <v>435</v>
      </c>
      <c r="B88" s="249" t="n">
        <v>1</v>
      </c>
      <c r="C88" s="252"/>
      <c r="D88" s="245" t="n">
        <v>1</v>
      </c>
      <c r="E88" s="246" t="n">
        <f aca="false">SUM(B88:D88)</f>
        <v>2</v>
      </c>
      <c r="F88" s="247" t="n">
        <f aca="false">+1-D88/E88</f>
        <v>0.5</v>
      </c>
    </row>
    <row r="89" customFormat="false" ht="12.8" hidden="false" customHeight="false" outlineLevel="0" collapsed="false">
      <c r="A89" s="248" t="s">
        <v>327</v>
      </c>
      <c r="B89" s="249" t="n">
        <v>20</v>
      </c>
      <c r="C89" s="250" t="n">
        <v>32</v>
      </c>
      <c r="D89" s="245" t="n">
        <v>60.3076923076923</v>
      </c>
      <c r="E89" s="246" t="n">
        <f aca="false">SUM(B89:D89)</f>
        <v>112.307692307692</v>
      </c>
      <c r="F89" s="247" t="n">
        <f aca="false">+1-D89/E89</f>
        <v>0.463013698630137</v>
      </c>
    </row>
    <row r="90" customFormat="false" ht="12.8" hidden="false" customHeight="false" outlineLevel="0" collapsed="false">
      <c r="A90" s="248" t="s">
        <v>82</v>
      </c>
      <c r="B90" s="249" t="n">
        <v>672</v>
      </c>
      <c r="C90" s="250" t="n">
        <v>121</v>
      </c>
      <c r="D90" s="245" t="n">
        <v>3040.5</v>
      </c>
      <c r="E90" s="246" t="n">
        <f aca="false">SUM(B90:D90)</f>
        <v>3833.5</v>
      </c>
      <c r="F90" s="247" t="n">
        <f aca="false">+1-D90/E90</f>
        <v>0.20686057127951</v>
      </c>
    </row>
    <row r="91" customFormat="false" ht="12.8" hidden="false" customHeight="false" outlineLevel="0" collapsed="false">
      <c r="A91" s="248" t="s">
        <v>359</v>
      </c>
      <c r="B91" s="249" t="n">
        <v>31</v>
      </c>
      <c r="C91" s="250" t="n">
        <v>1</v>
      </c>
      <c r="D91" s="245" t="n">
        <v>21.25</v>
      </c>
      <c r="E91" s="246" t="n">
        <f aca="false">SUM(B91:D91)</f>
        <v>53.25</v>
      </c>
      <c r="F91" s="247" t="n">
        <f aca="false">+1-D91/E91</f>
        <v>0.60093896713615</v>
      </c>
    </row>
    <row r="92" customFormat="false" ht="12.8" hidden="false" customHeight="false" outlineLevel="0" collapsed="false">
      <c r="A92" s="248" t="s">
        <v>48</v>
      </c>
      <c r="B92" s="249" t="n">
        <v>21</v>
      </c>
      <c r="C92" s="250" t="n">
        <v>25</v>
      </c>
      <c r="D92" s="245" t="n">
        <v>159.189189189189</v>
      </c>
      <c r="E92" s="246" t="n">
        <f aca="false">SUM(B92:D92)</f>
        <v>205.189189189189</v>
      </c>
      <c r="F92" s="247" t="n">
        <f aca="false">+1-D92/E92</f>
        <v>0.22418335089568</v>
      </c>
    </row>
    <row r="93" customFormat="false" ht="12.8" hidden="false" customHeight="false" outlineLevel="0" collapsed="false">
      <c r="A93" s="248" t="s">
        <v>222</v>
      </c>
      <c r="B93" s="249" t="n">
        <v>19</v>
      </c>
      <c r="C93" s="250" t="n">
        <v>66</v>
      </c>
      <c r="D93" s="245" t="n">
        <v>310.08</v>
      </c>
      <c r="E93" s="246" t="n">
        <f aca="false">SUM(B93:D93)</f>
        <v>395.08</v>
      </c>
      <c r="F93" s="247" t="n">
        <f aca="false">+1-D93/E93</f>
        <v>0.215146299483649</v>
      </c>
    </row>
    <row r="94" customFormat="false" ht="12.8" hidden="false" customHeight="false" outlineLevel="0" collapsed="false">
      <c r="A94" s="248" t="s">
        <v>467</v>
      </c>
      <c r="B94" s="251"/>
      <c r="C94" s="252"/>
      <c r="D94" s="245" t="n">
        <v>3</v>
      </c>
      <c r="E94" s="246" t="n">
        <f aca="false">SUM(B94:D94)</f>
        <v>3</v>
      </c>
      <c r="F94" s="247" t="n">
        <f aca="false">+1-D94/E94</f>
        <v>0</v>
      </c>
    </row>
    <row r="95" customFormat="false" ht="12.8" hidden="false" customHeight="false" outlineLevel="0" collapsed="false">
      <c r="A95" s="248" t="s">
        <v>94</v>
      </c>
      <c r="B95" s="249" t="n">
        <v>273</v>
      </c>
      <c r="C95" s="250" t="n">
        <v>82</v>
      </c>
      <c r="D95" s="245" t="n">
        <v>2148.63956043956</v>
      </c>
      <c r="E95" s="246" t="n">
        <f aca="false">SUM(B95:D95)</f>
        <v>2503.63956043956</v>
      </c>
      <c r="F95" s="247" t="n">
        <f aca="false">+1-D95/E95</f>
        <v>0.14179357348774</v>
      </c>
    </row>
    <row r="96" customFormat="false" ht="12.8" hidden="false" customHeight="false" outlineLevel="0" collapsed="false">
      <c r="A96" s="248" t="s">
        <v>555</v>
      </c>
      <c r="B96" s="251"/>
      <c r="C96" s="252"/>
      <c r="D96" s="245" t="n">
        <v>1</v>
      </c>
      <c r="E96" s="246" t="n">
        <f aca="false">SUM(B96:D96)</f>
        <v>1</v>
      </c>
      <c r="F96" s="247" t="n">
        <f aca="false">+1-D96/E96</f>
        <v>0</v>
      </c>
    </row>
    <row r="97" customFormat="false" ht="12.8" hidden="false" customHeight="false" outlineLevel="0" collapsed="false">
      <c r="A97" s="248" t="s">
        <v>335</v>
      </c>
      <c r="B97" s="249" t="n">
        <v>125</v>
      </c>
      <c r="C97" s="250" t="n">
        <v>20</v>
      </c>
      <c r="D97" s="245" t="n">
        <v>51.8181818181818</v>
      </c>
      <c r="E97" s="246" t="n">
        <f aca="false">SUM(B97:D97)</f>
        <v>196.818181818182</v>
      </c>
      <c r="F97" s="247" t="n">
        <f aca="false">+1-D97/E97</f>
        <v>0.736720554272517</v>
      </c>
    </row>
    <row r="98" customFormat="false" ht="12.8" hidden="false" customHeight="false" outlineLevel="0" collapsed="false">
      <c r="A98" s="248" t="s">
        <v>495</v>
      </c>
      <c r="B98" s="251"/>
      <c r="C98" s="252"/>
      <c r="D98" s="245" t="n">
        <v>1</v>
      </c>
      <c r="E98" s="246" t="n">
        <f aca="false">SUM(B98:D98)</f>
        <v>1</v>
      </c>
      <c r="F98" s="247" t="n">
        <f aca="false">+1-D98/E98</f>
        <v>0</v>
      </c>
    </row>
    <row r="99" customFormat="false" ht="12.8" hidden="false" customHeight="false" outlineLevel="0" collapsed="false">
      <c r="A99" s="248" t="s">
        <v>503</v>
      </c>
      <c r="B99" s="251"/>
      <c r="C99" s="250" t="n">
        <v>1</v>
      </c>
      <c r="D99" s="245" t="n">
        <v>0</v>
      </c>
      <c r="E99" s="246" t="n">
        <f aca="false">SUM(B99:D99)</f>
        <v>1</v>
      </c>
      <c r="F99" s="247" t="n">
        <f aca="false">+1-D99/E99</f>
        <v>1</v>
      </c>
    </row>
    <row r="100" customFormat="false" ht="12.8" hidden="false" customHeight="false" outlineLevel="0" collapsed="false">
      <c r="A100" s="248" t="s">
        <v>214</v>
      </c>
      <c r="B100" s="249" t="n">
        <v>40</v>
      </c>
      <c r="C100" s="250" t="n">
        <v>12</v>
      </c>
      <c r="D100" s="245" t="n">
        <v>636.277777777778</v>
      </c>
      <c r="E100" s="246" t="n">
        <f aca="false">SUM(B100:D100)</f>
        <v>688.277777777778</v>
      </c>
      <c r="F100" s="247" t="n">
        <f aca="false">+1-D100/E100</f>
        <v>0.0755508919202519</v>
      </c>
    </row>
    <row r="101" customFormat="false" ht="12.8" hidden="false" customHeight="false" outlineLevel="0" collapsed="false">
      <c r="A101" s="248" t="s">
        <v>102</v>
      </c>
      <c r="B101" s="249" t="n">
        <v>1173</v>
      </c>
      <c r="C101" s="250" t="n">
        <v>91</v>
      </c>
      <c r="D101" s="245" t="n">
        <v>1721.92076502732</v>
      </c>
      <c r="E101" s="246" t="n">
        <f aca="false">SUM(B101:D101)</f>
        <v>2985.92076502732</v>
      </c>
      <c r="F101" s="247" t="n">
        <f aca="false">+1-D101/E101</f>
        <v>0.423320007283728</v>
      </c>
    </row>
    <row r="102" customFormat="false" ht="12.8" hidden="false" customHeight="false" outlineLevel="0" collapsed="false">
      <c r="A102" s="248" t="s">
        <v>198</v>
      </c>
      <c r="B102" s="249" t="n">
        <v>225</v>
      </c>
      <c r="C102" s="250" t="n">
        <v>5</v>
      </c>
      <c r="D102" s="245" t="n">
        <v>1</v>
      </c>
      <c r="E102" s="246" t="n">
        <f aca="false">SUM(B102:D102)</f>
        <v>231</v>
      </c>
      <c r="F102" s="247" t="n">
        <f aca="false">+1-D102/E102</f>
        <v>0.995670995670996</v>
      </c>
    </row>
    <row r="103" customFormat="false" ht="12.8" hidden="false" customHeight="false" outlineLevel="0" collapsed="false">
      <c r="A103" s="248" t="s">
        <v>439</v>
      </c>
      <c r="B103" s="251"/>
      <c r="C103" s="250" t="n">
        <v>1</v>
      </c>
      <c r="D103" s="245" t="n">
        <v>1</v>
      </c>
      <c r="E103" s="246" t="n">
        <f aca="false">SUM(B103:D103)</f>
        <v>2</v>
      </c>
      <c r="F103" s="247" t="n">
        <f aca="false">+1-D103/E103</f>
        <v>0.5</v>
      </c>
    </row>
    <row r="104" customFormat="false" ht="12.8" hidden="false" customHeight="false" outlineLevel="0" collapsed="false">
      <c r="A104" s="248" t="s">
        <v>126</v>
      </c>
      <c r="B104" s="249" t="n">
        <v>582</v>
      </c>
      <c r="C104" s="250" t="n">
        <v>846</v>
      </c>
      <c r="D104" s="245" t="n">
        <v>456.141935483871</v>
      </c>
      <c r="E104" s="246" t="n">
        <f aca="false">SUM(B104:D104)</f>
        <v>1884.14193548387</v>
      </c>
      <c r="F104" s="247" t="n">
        <f aca="false">+1-D104/E104</f>
        <v>0.757904684942577</v>
      </c>
    </row>
    <row r="105" customFormat="false" ht="12.8" hidden="false" customHeight="false" outlineLevel="0" collapsed="false">
      <c r="A105" s="248" t="s">
        <v>190</v>
      </c>
      <c r="B105" s="249" t="n">
        <v>124</v>
      </c>
      <c r="C105" s="250" t="n">
        <v>20</v>
      </c>
      <c r="D105" s="245" t="n">
        <v>260.446808510638</v>
      </c>
      <c r="E105" s="246" t="n">
        <f aca="false">SUM(B105:D105)</f>
        <v>404.446808510638</v>
      </c>
      <c r="F105" s="247" t="n">
        <f aca="false">+1-D105/E105</f>
        <v>0.356041874901363</v>
      </c>
    </row>
    <row r="106" customFormat="false" ht="12.8" hidden="false" customHeight="false" outlineLevel="0" collapsed="false">
      <c r="A106" s="248" t="s">
        <v>150</v>
      </c>
      <c r="B106" s="249" t="n">
        <v>362</v>
      </c>
      <c r="C106" s="250" t="n">
        <v>47</v>
      </c>
      <c r="D106" s="245" t="n">
        <v>867.386666666667</v>
      </c>
      <c r="E106" s="246" t="n">
        <f aca="false">SUM(B106:D106)</f>
        <v>1276.38666666667</v>
      </c>
      <c r="F106" s="247" t="n">
        <f aca="false">+1-D106/E106</f>
        <v>0.320435813598805</v>
      </c>
    </row>
    <row r="107" customFormat="false" ht="12.8" hidden="false" customHeight="false" outlineLevel="0" collapsed="false">
      <c r="A107" s="248" t="s">
        <v>110</v>
      </c>
      <c r="B107" s="249" t="n">
        <v>613</v>
      </c>
      <c r="C107" s="250" t="n">
        <v>1358</v>
      </c>
      <c r="D107" s="245" t="n">
        <v>1633.59770114943</v>
      </c>
      <c r="E107" s="246" t="n">
        <f aca="false">SUM(B107:D107)</f>
        <v>3604.59770114943</v>
      </c>
      <c r="F107" s="247" t="n">
        <f aca="false">+1-D107/E107</f>
        <v>0.546801658163265</v>
      </c>
    </row>
    <row r="108" customFormat="false" ht="12.8" hidden="false" customHeight="false" outlineLevel="0" collapsed="false">
      <c r="A108" s="248" t="s">
        <v>471</v>
      </c>
      <c r="B108" s="251"/>
      <c r="C108" s="250" t="n">
        <v>1</v>
      </c>
      <c r="D108" s="245" t="n">
        <v>6.66666666666667</v>
      </c>
      <c r="E108" s="246" t="n">
        <f aca="false">SUM(B108:D108)</f>
        <v>7.66666666666667</v>
      </c>
      <c r="F108" s="247" t="n">
        <f aca="false">+1-D108/E108</f>
        <v>0.130434782608696</v>
      </c>
    </row>
    <row r="109" customFormat="false" ht="12.8" hidden="false" customHeight="false" outlineLevel="0" collapsed="false">
      <c r="A109" s="248" t="s">
        <v>363</v>
      </c>
      <c r="B109" s="249" t="n">
        <v>52</v>
      </c>
      <c r="C109" s="250" t="n">
        <v>15</v>
      </c>
      <c r="D109" s="245" t="n">
        <v>12.5</v>
      </c>
      <c r="E109" s="246" t="n">
        <f aca="false">SUM(B109:D109)</f>
        <v>79.5</v>
      </c>
      <c r="F109" s="247" t="n">
        <f aca="false">+1-D109/E109</f>
        <v>0.842767295597484</v>
      </c>
    </row>
    <row r="110" customFormat="false" ht="12.8" hidden="false" customHeight="false" outlineLevel="0" collapsed="false">
      <c r="A110" s="248" t="s">
        <v>630</v>
      </c>
      <c r="B110" s="249" t="n">
        <v>100</v>
      </c>
      <c r="C110" s="252"/>
      <c r="D110" s="245" t="n">
        <v>225</v>
      </c>
      <c r="E110" s="246" t="n">
        <f aca="false">SUM(B110:D110)</f>
        <v>325</v>
      </c>
      <c r="F110" s="247" t="n">
        <f aca="false">+1-D110/E110</f>
        <v>0.307692307692308</v>
      </c>
    </row>
    <row r="111" customFormat="false" ht="12.8" hidden="false" customHeight="false" outlineLevel="0" collapsed="false">
      <c r="A111" s="248" t="s">
        <v>367</v>
      </c>
      <c r="B111" s="249" t="n">
        <v>6</v>
      </c>
      <c r="C111" s="250" t="n">
        <v>9</v>
      </c>
      <c r="D111" s="245" t="n">
        <v>26.8333333333333</v>
      </c>
      <c r="E111" s="246" t="n">
        <f aca="false">SUM(B111:D111)</f>
        <v>41.8333333333333</v>
      </c>
      <c r="F111" s="247" t="n">
        <f aca="false">+1-D111/E111</f>
        <v>0.358565737051793</v>
      </c>
    </row>
    <row r="112" customFormat="false" ht="12.8" hidden="false" customHeight="false" outlineLevel="0" collapsed="false">
      <c r="A112" s="248" t="s">
        <v>166</v>
      </c>
      <c r="B112" s="249" t="n">
        <v>1819</v>
      </c>
      <c r="C112" s="250" t="n">
        <v>666</v>
      </c>
      <c r="D112" s="245" t="n">
        <v>104</v>
      </c>
      <c r="E112" s="246" t="n">
        <f aca="false">SUM(B112:D112)</f>
        <v>2589</v>
      </c>
      <c r="F112" s="247" t="n">
        <f aca="false">+1-D112/E112</f>
        <v>0.959830050212437</v>
      </c>
    </row>
    <row r="113" customFormat="false" ht="12.8" hidden="false" customHeight="false" outlineLevel="0" collapsed="false">
      <c r="A113" s="248" t="s">
        <v>563</v>
      </c>
      <c r="B113" s="251"/>
      <c r="C113" s="252"/>
      <c r="D113" s="245" t="n">
        <v>0</v>
      </c>
      <c r="E113" s="246" t="n">
        <f aca="false">SUM(B113:D113)</f>
        <v>0</v>
      </c>
      <c r="F113" s="247" t="e">
        <f aca="false">+1-D113/E113</f>
        <v>#DIV/0!</v>
      </c>
    </row>
    <row r="114" customFormat="false" ht="12.8" hidden="false" customHeight="false" outlineLevel="0" collapsed="false">
      <c r="A114" s="248" t="s">
        <v>138</v>
      </c>
      <c r="B114" s="249" t="n">
        <v>295</v>
      </c>
      <c r="C114" s="250" t="n">
        <v>65</v>
      </c>
      <c r="D114" s="245" t="n">
        <v>1104.73846153846</v>
      </c>
      <c r="E114" s="246" t="n">
        <f aca="false">SUM(B114:D114)</f>
        <v>1464.73846153846</v>
      </c>
      <c r="F114" s="247" t="n">
        <f aca="false">+1-D114/E114</f>
        <v>0.245777665742375</v>
      </c>
    </row>
    <row r="115" customFormat="false" ht="12.8" hidden="false" customHeight="false" outlineLevel="0" collapsed="false">
      <c r="A115" s="248" t="s">
        <v>259</v>
      </c>
      <c r="B115" s="249" t="n">
        <v>59</v>
      </c>
      <c r="C115" s="250" t="n">
        <v>6</v>
      </c>
      <c r="D115" s="245" t="n">
        <v>147.413793103448</v>
      </c>
      <c r="E115" s="246" t="n">
        <f aca="false">SUM(B115:D115)</f>
        <v>212.413793103448</v>
      </c>
      <c r="F115" s="247" t="n">
        <f aca="false">+1-D115/E115</f>
        <v>0.306006493506493</v>
      </c>
    </row>
    <row r="116" customFormat="false" ht="12.8" hidden="false" customHeight="false" outlineLevel="0" collapsed="false">
      <c r="A116" s="248" t="s">
        <v>475</v>
      </c>
      <c r="B116" s="249" t="n">
        <v>2</v>
      </c>
      <c r="C116" s="252"/>
      <c r="D116" s="245" t="n">
        <v>0</v>
      </c>
      <c r="E116" s="246" t="n">
        <f aca="false">SUM(B116:D116)</f>
        <v>2</v>
      </c>
      <c r="F116" s="247" t="n">
        <f aca="false">+1-D116/E116</f>
        <v>1</v>
      </c>
    </row>
    <row r="117" customFormat="false" ht="12.8" hidden="false" customHeight="false" outlineLevel="0" collapsed="false">
      <c r="A117" s="248" t="s">
        <v>383</v>
      </c>
      <c r="B117" s="249" t="n">
        <v>11</v>
      </c>
      <c r="C117" s="250" t="n">
        <v>1</v>
      </c>
      <c r="D117" s="245" t="n">
        <v>2.8</v>
      </c>
      <c r="E117" s="246" t="n">
        <f aca="false">SUM(B117:D117)</f>
        <v>14.8</v>
      </c>
      <c r="F117" s="247" t="n">
        <f aca="false">+1-D117/E117</f>
        <v>0.810810810810811</v>
      </c>
    </row>
    <row r="118" customFormat="false" ht="12.8" hidden="false" customHeight="false" outlineLevel="0" collapsed="false">
      <c r="A118" s="248" t="s">
        <v>571</v>
      </c>
      <c r="B118" s="251"/>
      <c r="C118" s="252"/>
      <c r="D118" s="245" t="n">
        <v>0</v>
      </c>
      <c r="E118" s="246" t="n">
        <f aca="false">SUM(B118:D118)</f>
        <v>0</v>
      </c>
      <c r="F118" s="247" t="e">
        <f aca="false">+1-D118/E118</f>
        <v>#DIV/0!</v>
      </c>
    </row>
    <row r="119" customFormat="false" ht="12.8" hidden="false" customHeight="false" outlineLevel="0" collapsed="false">
      <c r="A119" s="248" t="s">
        <v>226</v>
      </c>
      <c r="B119" s="249" t="n">
        <v>40</v>
      </c>
      <c r="C119" s="250" t="n">
        <v>31</v>
      </c>
      <c r="D119" s="245" t="n">
        <v>373.8125</v>
      </c>
      <c r="E119" s="246" t="n">
        <f aca="false">SUM(B119:D119)</f>
        <v>444.8125</v>
      </c>
      <c r="F119" s="247" t="n">
        <f aca="false">+1-D119/E119</f>
        <v>0.159617816495715</v>
      </c>
    </row>
    <row r="120" customFormat="false" ht="12.8" hidden="false" customHeight="false" outlineLevel="0" collapsed="false">
      <c r="A120" s="248" t="s">
        <v>19</v>
      </c>
      <c r="B120" s="249" t="n">
        <v>40937</v>
      </c>
      <c r="C120" s="250" t="n">
        <v>14274</v>
      </c>
      <c r="D120" s="245" t="n">
        <v>76423.6753220476</v>
      </c>
      <c r="E120" s="246" t="n">
        <f aca="false">SUM(B120:D120)</f>
        <v>131634.675322048</v>
      </c>
      <c r="F120" s="247" t="n">
        <f aca="false">+1-D120/E120</f>
        <v>0.419425959496803</v>
      </c>
    </row>
    <row r="121" customFormat="false" ht="12.8" hidden="false" customHeight="false" outlineLevel="0" collapsed="false">
      <c r="A121" s="248" t="s">
        <v>58</v>
      </c>
      <c r="B121" s="249" t="n">
        <v>3095</v>
      </c>
      <c r="C121" s="250" t="n">
        <v>177</v>
      </c>
      <c r="D121" s="245" t="n">
        <v>8044.60591430296</v>
      </c>
      <c r="E121" s="246" t="n">
        <f aca="false">SUM(B121:D121)</f>
        <v>11316.605914303</v>
      </c>
      <c r="F121" s="247" t="n">
        <f aca="false">+1-D121/E121</f>
        <v>0.289132627289296</v>
      </c>
    </row>
    <row r="122" customFormat="false" ht="12.8" hidden="false" customHeight="false" outlineLevel="0" collapsed="false">
      <c r="A122" s="248" t="s">
        <v>567</v>
      </c>
      <c r="B122" s="251"/>
      <c r="C122" s="252"/>
      <c r="D122" s="245" t="n">
        <v>0</v>
      </c>
      <c r="E122" s="246" t="n">
        <f aca="false">SUM(B122:D122)</f>
        <v>0</v>
      </c>
      <c r="F122" s="247" t="e">
        <f aca="false">+1-D122/E122</f>
        <v>#DIV/0!</v>
      </c>
    </row>
    <row r="123" customFormat="false" ht="12.8" hidden="false" customHeight="false" outlineLevel="0" collapsed="false">
      <c r="A123" s="248" t="s">
        <v>375</v>
      </c>
      <c r="B123" s="249" t="n">
        <v>2</v>
      </c>
      <c r="C123" s="250" t="n">
        <v>1</v>
      </c>
      <c r="D123" s="245" t="n">
        <v>0</v>
      </c>
      <c r="E123" s="246" t="n">
        <f aca="false">SUM(B123:D123)</f>
        <v>3</v>
      </c>
      <c r="F123" s="247" t="n">
        <f aca="false">+1-D123/E123</f>
        <v>1</v>
      </c>
    </row>
    <row r="124" customFormat="false" ht="12.8" hidden="false" customHeight="false" outlineLevel="0" collapsed="false">
      <c r="A124" s="248" t="s">
        <v>218</v>
      </c>
      <c r="B124" s="249" t="n">
        <v>136</v>
      </c>
      <c r="C124" s="250" t="n">
        <v>2131</v>
      </c>
      <c r="D124" s="245" t="n">
        <v>288.263157894737</v>
      </c>
      <c r="E124" s="246" t="n">
        <f aca="false">SUM(B124:D124)</f>
        <v>2555.26315789474</v>
      </c>
      <c r="F124" s="247" t="n">
        <f aca="false">+1-D124/E124</f>
        <v>0.887188465499485</v>
      </c>
    </row>
    <row r="125" customFormat="false" ht="12.8" hidden="false" customHeight="false" outlineLevel="0" collapsed="false">
      <c r="A125" s="248" t="s">
        <v>347</v>
      </c>
      <c r="B125" s="249" t="n">
        <v>13</v>
      </c>
      <c r="C125" s="250" t="n">
        <v>5</v>
      </c>
      <c r="D125" s="245" t="n">
        <v>28.8</v>
      </c>
      <c r="E125" s="246" t="n">
        <f aca="false">SUM(B125:D125)</f>
        <v>46.8</v>
      </c>
      <c r="F125" s="247" t="n">
        <f aca="false">+1-D125/E125</f>
        <v>0.384615384615385</v>
      </c>
    </row>
    <row r="126" customFormat="false" ht="12.8" hidden="false" customHeight="false" outlineLevel="0" collapsed="false">
      <c r="A126" s="248" t="s">
        <v>632</v>
      </c>
      <c r="B126" s="249" t="n">
        <v>5</v>
      </c>
      <c r="C126" s="252"/>
      <c r="D126" s="245" t="n">
        <v>55</v>
      </c>
      <c r="E126" s="246" t="n">
        <f aca="false">SUM(B126:D126)</f>
        <v>60</v>
      </c>
      <c r="F126" s="247" t="n">
        <f aca="false">+1-D126/E126</f>
        <v>0.0833333333333334</v>
      </c>
    </row>
    <row r="127" customFormat="false" ht="12.8" hidden="false" customHeight="false" outlineLevel="0" collapsed="false">
      <c r="A127" s="248" t="s">
        <v>387</v>
      </c>
      <c r="B127" s="251"/>
      <c r="C127" s="252"/>
      <c r="D127" s="245" t="n">
        <v>3</v>
      </c>
      <c r="E127" s="246" t="n">
        <f aca="false">SUM(B127:D127)</f>
        <v>3</v>
      </c>
      <c r="F127" s="247" t="n">
        <f aca="false">+1-D127/E127</f>
        <v>0</v>
      </c>
    </row>
    <row r="128" customFormat="false" ht="12.8" hidden="false" customHeight="false" outlineLevel="0" collapsed="false">
      <c r="A128" s="248" t="s">
        <v>419</v>
      </c>
      <c r="B128" s="249" t="n">
        <v>2</v>
      </c>
      <c r="C128" s="252"/>
      <c r="D128" s="245" t="n">
        <v>2</v>
      </c>
      <c r="E128" s="246" t="n">
        <f aca="false">SUM(B128:D128)</f>
        <v>4</v>
      </c>
      <c r="F128" s="247" t="n">
        <f aca="false">+1-D128/E128</f>
        <v>0.5</v>
      </c>
    </row>
    <row r="129" customFormat="false" ht="12.8" hidden="false" customHeight="false" outlineLevel="0" collapsed="false">
      <c r="A129" s="248" t="s">
        <v>174</v>
      </c>
      <c r="B129" s="249" t="n">
        <v>299</v>
      </c>
      <c r="C129" s="250" t="n">
        <v>124</v>
      </c>
      <c r="D129" s="245" t="n">
        <v>455</v>
      </c>
      <c r="E129" s="246" t="n">
        <f aca="false">SUM(B129:D129)</f>
        <v>878</v>
      </c>
      <c r="F129" s="247" t="n">
        <f aca="false">+1-D129/E129</f>
        <v>0.481776765375854</v>
      </c>
    </row>
    <row r="130" customFormat="false" ht="12.8" hidden="false" customHeight="false" outlineLevel="0" collapsed="false">
      <c r="A130" s="248" t="s">
        <v>371</v>
      </c>
      <c r="B130" s="249" t="n">
        <v>9</v>
      </c>
      <c r="C130" s="250" t="n">
        <v>1</v>
      </c>
      <c r="D130" s="245" t="n">
        <v>26</v>
      </c>
      <c r="E130" s="246" t="n">
        <f aca="false">SUM(B130:D130)</f>
        <v>36</v>
      </c>
      <c r="F130" s="247" t="n">
        <f aca="false">+1-D130/E130</f>
        <v>0.277777777777778</v>
      </c>
    </row>
    <row r="131" customFormat="false" ht="12.8" hidden="false" customHeight="false" outlineLevel="0" collapsed="false">
      <c r="A131" s="248" t="s">
        <v>142</v>
      </c>
      <c r="B131" s="249" t="n">
        <v>81</v>
      </c>
      <c r="C131" s="250" t="n">
        <v>109</v>
      </c>
      <c r="D131" s="245" t="n">
        <v>1134.77844311377</v>
      </c>
      <c r="E131" s="246" t="n">
        <f aca="false">SUM(B131:D131)</f>
        <v>1324.77844311377</v>
      </c>
      <c r="F131" s="247" t="n">
        <f aca="false">+1-D131/E131</f>
        <v>0.143420208101682</v>
      </c>
    </row>
    <row r="132" customFormat="false" ht="12.8" hidden="false" customHeight="false" outlineLevel="0" collapsed="false">
      <c r="A132" s="248" t="s">
        <v>323</v>
      </c>
      <c r="B132" s="249" t="n">
        <v>68</v>
      </c>
      <c r="C132" s="250" t="n">
        <v>115</v>
      </c>
      <c r="D132" s="245" t="n">
        <v>12.1428571428571</v>
      </c>
      <c r="E132" s="246" t="n">
        <f aca="false">SUM(B132:D132)</f>
        <v>195.142857142857</v>
      </c>
      <c r="F132" s="247" t="n">
        <f aca="false">+1-D132/E132</f>
        <v>0.937774524158126</v>
      </c>
    </row>
    <row r="133" customFormat="false" ht="12.8" hidden="false" customHeight="false" outlineLevel="0" collapsed="false">
      <c r="A133" s="248" t="s">
        <v>399</v>
      </c>
      <c r="B133" s="251"/>
      <c r="C133" s="252"/>
      <c r="D133" s="245" t="n">
        <v>10</v>
      </c>
      <c r="E133" s="246" t="n">
        <f aca="false">SUM(B133:D133)</f>
        <v>10</v>
      </c>
      <c r="F133" s="247" t="n">
        <f aca="false">+1-D133/E133</f>
        <v>0</v>
      </c>
    </row>
    <row r="134" customFormat="false" ht="12.8" hidden="false" customHeight="false" outlineLevel="0" collapsed="false">
      <c r="A134" s="248" t="s">
        <v>531</v>
      </c>
      <c r="B134" s="251"/>
      <c r="C134" s="252"/>
      <c r="D134" s="245" t="e">
        <f aca="false">#DIV/0!</f>
        <v>#DIV/0!</v>
      </c>
      <c r="E134" s="246" t="e">
        <f aca="false">SUM(B134:D134)</f>
        <v>#DIV/0!</v>
      </c>
      <c r="F134" s="247" t="e">
        <f aca="false">+1-D134/E134</f>
        <v>#DIV/0!</v>
      </c>
    </row>
    <row r="135" customFormat="false" ht="12.8" hidden="false" customHeight="false" outlineLevel="0" collapsed="false">
      <c r="A135" s="248" t="s">
        <v>443</v>
      </c>
      <c r="B135" s="253" t="n">
        <v>1</v>
      </c>
      <c r="C135" s="254" t="n">
        <v>2</v>
      </c>
      <c r="D135" s="245" t="n">
        <v>1</v>
      </c>
      <c r="E135" s="246" t="n">
        <f aca="false">SUM(B135:D135)</f>
        <v>4</v>
      </c>
      <c r="F135" s="247" t="n">
        <f aca="false">+1-D135/E135</f>
        <v>0.75</v>
      </c>
    </row>
    <row r="136" customFormat="false" ht="12.8" hidden="false" customHeight="false" outlineLevel="0" collapsed="false">
      <c r="D136" s="238" t="n">
        <v>157702</v>
      </c>
    </row>
    <row r="137" customFormat="false" ht="12.8" hidden="false" customHeight="false" outlineLevel="0" collapsed="false">
      <c r="D137" s="238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8"/>
  <sheetViews>
    <sheetView showFormulas="false" showGridLines="true" showRowColHeaders="true" showZeros="true" rightToLeft="false" tabSelected="true" showOutlineSymbols="true" defaultGridColor="true" view="normal" topLeftCell="A13" colorId="64" zoomScale="131" zoomScaleNormal="131" zoomScalePageLayoutView="100" workbookViewId="0">
      <selection pane="topLeft" activeCell="G15" activeCellId="0" sqref="G15"/>
    </sheetView>
  </sheetViews>
  <sheetFormatPr defaultColWidth="11.7578125" defaultRowHeight="12.8" zeroHeight="false" outlineLevelRow="0" outlineLevelCol="0"/>
  <cols>
    <col collapsed="false" customWidth="true" hidden="false" outlineLevel="0" max="1" min="1" style="2" width="9.85"/>
    <col collapsed="false" customWidth="true" hidden="false" outlineLevel="0" max="2" min="2" style="1" width="24.18"/>
    <col collapsed="false" customWidth="true" hidden="false" outlineLevel="0" max="3" min="3" style="1" width="18.2"/>
    <col collapsed="false" customWidth="true" hidden="false" outlineLevel="0" max="4" min="4" style="17" width="15.08"/>
    <col collapsed="false" customWidth="true" hidden="true" outlineLevel="0" max="5" min="5" style="18" width="11.52"/>
    <col collapsed="false" customWidth="true" hidden="true" outlineLevel="0" max="6" min="6" style="17" width="11.52"/>
    <col collapsed="false" customWidth="true" hidden="false" outlineLevel="0" max="7" min="7" style="17" width="11.53"/>
    <col collapsed="false" customWidth="true" hidden="false" outlineLevel="0" max="8" min="8" style="1" width="18.58"/>
    <col collapsed="false" customWidth="false" hidden="false" outlineLevel="0" max="9" min="9" style="17" width="11.71"/>
    <col collapsed="false" customWidth="true" hidden="false" outlineLevel="0" max="12" min="11" style="17" width="7.45"/>
    <col collapsed="false" customWidth="true" hidden="false" outlineLevel="0" max="13" min="13" style="1" width="11.52"/>
    <col collapsed="false" customWidth="true" hidden="false" outlineLevel="0" max="14" min="14" style="1" width="7.27"/>
  </cols>
  <sheetData>
    <row r="1" customFormat="false" ht="12.8" hidden="false" customHeight="false" outlineLevel="0" collapsed="false">
      <c r="A1" s="5" t="s">
        <v>6</v>
      </c>
      <c r="B1" s="5" t="s">
        <v>7</v>
      </c>
      <c r="C1" s="5" t="s">
        <v>8</v>
      </c>
      <c r="D1" s="5" t="s">
        <v>9</v>
      </c>
      <c r="E1" s="19" t="s">
        <v>10</v>
      </c>
      <c r="F1" s="5" t="s">
        <v>11</v>
      </c>
      <c r="G1" s="5" t="s">
        <v>12</v>
      </c>
      <c r="H1" s="20" t="s">
        <v>13</v>
      </c>
      <c r="I1" s="21" t="s">
        <v>14</v>
      </c>
      <c r="J1" s="22" t="s">
        <v>15</v>
      </c>
      <c r="K1" s="21" t="s">
        <v>16</v>
      </c>
      <c r="L1" s="22" t="s">
        <v>17</v>
      </c>
      <c r="M1" s="22" t="s">
        <v>10</v>
      </c>
      <c r="N1" s="21" t="s">
        <v>18</v>
      </c>
      <c r="O1" s="23" t="s">
        <v>19</v>
      </c>
    </row>
    <row r="2" customFormat="false" ht="12.8" hidden="false" customHeight="false" outlineLevel="0" collapsed="false">
      <c r="A2" s="24" t="n">
        <v>2016</v>
      </c>
      <c r="B2" s="25" t="n">
        <v>28559</v>
      </c>
      <c r="C2" s="25" t="n">
        <v>11427</v>
      </c>
      <c r="D2" s="25" t="n">
        <f aca="false">SUM(B2:C2)</f>
        <v>39986</v>
      </c>
      <c r="E2" s="26" t="n">
        <f aca="false">+C2/(C2+B2)</f>
        <v>0.28577502125744</v>
      </c>
      <c r="F2" s="25" t="n">
        <v>29112</v>
      </c>
      <c r="G2" s="27" t="n">
        <f aca="false">+C2/D2</f>
        <v>0.28577502125744</v>
      </c>
      <c r="H2" s="28" t="n">
        <f aca="false">O2-I2-K2</f>
        <v>29102</v>
      </c>
      <c r="I2" s="25" t="n">
        <v>3665</v>
      </c>
      <c r="J2" s="29" t="n">
        <f aca="false">I2/O2</f>
        <v>0.0852960342580525</v>
      </c>
      <c r="K2" s="25" t="n">
        <v>10201</v>
      </c>
      <c r="L2" s="29" t="n">
        <f aca="false">+K2/O2</f>
        <v>0.237409234779371</v>
      </c>
      <c r="M2" s="26" t="n">
        <f aca="false">+(K2+I2)/O2</f>
        <v>0.322705269037423</v>
      </c>
      <c r="N2" s="25"/>
      <c r="O2" s="30" t="n">
        <v>42968</v>
      </c>
    </row>
    <row r="3" customFormat="false" ht="12.8" hidden="false" customHeight="false" outlineLevel="0" collapsed="false">
      <c r="A3" s="31" t="n">
        <v>2017</v>
      </c>
      <c r="B3" s="12" t="n">
        <v>31981</v>
      </c>
      <c r="C3" s="12" t="n">
        <v>21600</v>
      </c>
      <c r="D3" s="12" t="n">
        <f aca="false">SUM(B3:C3)</f>
        <v>53581</v>
      </c>
      <c r="E3" s="32" t="n">
        <f aca="false">+C3/(C3+B3)</f>
        <v>0.403127974468562</v>
      </c>
      <c r="F3" s="12" t="n">
        <v>22047</v>
      </c>
      <c r="G3" s="27" t="n">
        <f aca="false">+C3/D3</f>
        <v>0.403127974468562</v>
      </c>
      <c r="H3" s="33" t="n">
        <f aca="false">O3-I3-K3</f>
        <v>22047</v>
      </c>
      <c r="I3" s="12" t="n">
        <v>11496</v>
      </c>
      <c r="J3" s="34" t="n">
        <f aca="false">I3/O3</f>
        <v>0.240431672731836</v>
      </c>
      <c r="K3" s="12" t="n">
        <v>14271</v>
      </c>
      <c r="L3" s="34" t="n">
        <f aca="false">+K3/O3</f>
        <v>0.298469067637094</v>
      </c>
      <c r="M3" s="32" t="n">
        <f aca="false">+(K3+I3)/O2</f>
        <v>0.599678830757773</v>
      </c>
      <c r="N3" s="12"/>
      <c r="O3" s="35" t="n">
        <v>47814</v>
      </c>
    </row>
    <row r="4" customFormat="false" ht="12.8" hidden="false" customHeight="false" outlineLevel="0" collapsed="false">
      <c r="A4" s="24" t="n">
        <v>2018</v>
      </c>
      <c r="B4" s="25" t="n">
        <v>34539</v>
      </c>
      <c r="C4" s="25" t="n">
        <v>24122</v>
      </c>
      <c r="D4" s="25" t="n">
        <f aca="false">SUM(B4:C4)</f>
        <v>58661</v>
      </c>
      <c r="E4" s="26" t="n">
        <f aca="false">+C4/(C4+B4)</f>
        <v>0.411210173709961</v>
      </c>
      <c r="F4" s="25" t="n">
        <v>20771</v>
      </c>
      <c r="G4" s="27" t="n">
        <f aca="false">+C4/D4</f>
        <v>0.411210173709961</v>
      </c>
      <c r="H4" s="28" t="n">
        <f aca="false">O4-I4-K4</f>
        <v>20771</v>
      </c>
      <c r="I4" s="25" t="n">
        <v>10047</v>
      </c>
      <c r="J4" s="29" t="n">
        <f aca="false">I4/O4</f>
        <v>0.212347296783193</v>
      </c>
      <c r="K4" s="25" t="n">
        <v>16496</v>
      </c>
      <c r="L4" s="29" t="n">
        <f aca="false">+K4/O4</f>
        <v>0.348649448366234</v>
      </c>
      <c r="M4" s="26" t="n">
        <f aca="false">+(K4+I4)/O4</f>
        <v>0.560996745149427</v>
      </c>
      <c r="N4" s="25"/>
      <c r="O4" s="30" t="n">
        <v>47314</v>
      </c>
    </row>
    <row r="5" customFormat="false" ht="12.8" hidden="false" customHeight="false" outlineLevel="0" collapsed="false">
      <c r="A5" s="31" t="n">
        <v>2019</v>
      </c>
      <c r="B5" s="12" t="n">
        <v>33930</v>
      </c>
      <c r="C5" s="12" t="n">
        <v>25161</v>
      </c>
      <c r="D5" s="12" t="n">
        <f aca="false">SUM(B5:C5)</f>
        <v>59091</v>
      </c>
      <c r="E5" s="32" t="n">
        <f aca="false">+C5/(C5+B5)</f>
        <v>0.425800883383256</v>
      </c>
      <c r="F5" s="12" t="n">
        <v>31102</v>
      </c>
      <c r="G5" s="27" t="n">
        <f aca="false">+C5/D5</f>
        <v>0.425800883383256</v>
      </c>
      <c r="H5" s="33" t="n">
        <f aca="false">O5-I5-K5</f>
        <v>31102</v>
      </c>
      <c r="I5" s="12" t="n">
        <v>13069</v>
      </c>
      <c r="J5" s="34" t="n">
        <f aca="false">I5/O5</f>
        <v>0.196632763601348</v>
      </c>
      <c r="K5" s="12" t="n">
        <v>22293</v>
      </c>
      <c r="L5" s="34" t="n">
        <f aca="false">+K5/O5</f>
        <v>0.335414660568127</v>
      </c>
      <c r="M5" s="32" t="n">
        <f aca="false">+(K5+I5)/O5</f>
        <v>0.532047424169475</v>
      </c>
      <c r="N5" s="12"/>
      <c r="O5" s="35" t="n">
        <v>66464</v>
      </c>
    </row>
    <row r="6" customFormat="false" ht="12.8" hidden="false" customHeight="false" outlineLevel="0" collapsed="false">
      <c r="A6" s="24" t="n">
        <v>2020</v>
      </c>
      <c r="B6" s="36" t="n">
        <v>29560</v>
      </c>
      <c r="C6" s="36" t="n">
        <v>16463</v>
      </c>
      <c r="D6" s="25" t="n">
        <f aca="false">SUM(B6:C6)</f>
        <v>46023</v>
      </c>
      <c r="E6" s="26" t="n">
        <f aca="false">+C6/(C6+B6)</f>
        <v>0.357712448123764</v>
      </c>
      <c r="F6" s="36" t="n">
        <v>23149</v>
      </c>
      <c r="G6" s="27" t="n">
        <f aca="false">+C6/D6</f>
        <v>0.357712448123764</v>
      </c>
      <c r="H6" s="28" t="n">
        <f aca="false">O6-I6-K6</f>
        <v>23975</v>
      </c>
      <c r="I6" s="36" t="n">
        <v>5029</v>
      </c>
      <c r="J6" s="29" t="n">
        <f aca="false">I6/O6</f>
        <v>0.119666864961333</v>
      </c>
      <c r="K6" s="36" t="n">
        <v>13021</v>
      </c>
      <c r="L6" s="26" t="n">
        <f aca="false">+K6/O6</f>
        <v>0.309839381320643</v>
      </c>
      <c r="M6" s="26" t="n">
        <f aca="false">+(K6+I6)/O6</f>
        <v>0.429506246281975</v>
      </c>
      <c r="N6" s="25" t="n">
        <v>826</v>
      </c>
      <c r="O6" s="37" t="n">
        <v>42025</v>
      </c>
    </row>
    <row r="7" customFormat="false" ht="12.8" hidden="false" customHeight="false" outlineLevel="0" collapsed="false">
      <c r="A7" s="31" t="n">
        <v>2021</v>
      </c>
      <c r="B7" s="12" t="n">
        <v>44009</v>
      </c>
      <c r="C7" s="12" t="n">
        <v>24234</v>
      </c>
      <c r="D7" s="12" t="n">
        <f aca="false">SUM(B7:C7)</f>
        <v>68243</v>
      </c>
      <c r="E7" s="32" t="n">
        <f aca="false">+C7/(C7+B7)</f>
        <v>0.355113344958457</v>
      </c>
      <c r="F7" s="12" t="n">
        <v>40438</v>
      </c>
      <c r="G7" s="27" t="n">
        <f aca="false">+C7/D7</f>
        <v>0.355113344958457</v>
      </c>
      <c r="H7" s="33" t="n">
        <f aca="false">O7-I7-K7</f>
        <v>40438</v>
      </c>
      <c r="I7" s="12" t="n">
        <v>6998</v>
      </c>
      <c r="J7" s="34" t="n">
        <f aca="false">I7/O7</f>
        <v>0.102305454439133</v>
      </c>
      <c r="K7" s="12" t="n">
        <v>20967</v>
      </c>
      <c r="L7" s="34" t="n">
        <f aca="false">+K7/O7</f>
        <v>0.306521643787553</v>
      </c>
      <c r="M7" s="32" t="n">
        <f aca="false">+(K7+I7)/O7</f>
        <v>0.408827098226686</v>
      </c>
      <c r="N7" s="38"/>
      <c r="O7" s="35" t="n">
        <v>68403</v>
      </c>
    </row>
    <row r="8" customFormat="false" ht="12.8" hidden="false" customHeight="false" outlineLevel="0" collapsed="false">
      <c r="A8" s="24" t="n">
        <v>2022</v>
      </c>
      <c r="B8" s="25" t="n">
        <v>37608</v>
      </c>
      <c r="C8" s="25" t="n">
        <v>23904</v>
      </c>
      <c r="D8" s="25" t="n">
        <f aca="false">SUM(B8:C8)</f>
        <v>61512</v>
      </c>
      <c r="E8" s="26" t="n">
        <f aca="false">+C8/(C8+B8)</f>
        <v>0.388607101053453</v>
      </c>
      <c r="F8" s="25" t="n">
        <v>38320</v>
      </c>
      <c r="G8" s="27" t="n">
        <f aca="false">+C8/D8</f>
        <v>0.388607101053453</v>
      </c>
      <c r="H8" s="28" t="n">
        <f aca="false">O8-I8-K8</f>
        <v>38320</v>
      </c>
      <c r="I8" s="25" t="n">
        <v>10432</v>
      </c>
      <c r="J8" s="29" t="n">
        <f aca="false">I8/O8</f>
        <v>0.155372196240803</v>
      </c>
      <c r="K8" s="25" t="n">
        <v>18390</v>
      </c>
      <c r="L8" s="29" t="n">
        <f aca="false">+K8/O8</f>
        <v>0.273897113580173</v>
      </c>
      <c r="M8" s="26" t="n">
        <f aca="false">+(K8+I8)/O8</f>
        <v>0.429269309820976</v>
      </c>
      <c r="N8" s="39"/>
      <c r="O8" s="30" t="n">
        <v>67142</v>
      </c>
    </row>
    <row r="9" customFormat="false" ht="12.8" hidden="false" customHeight="false" outlineLevel="0" collapsed="false">
      <c r="A9" s="31" t="n">
        <v>2023</v>
      </c>
      <c r="B9" s="12" t="n">
        <v>39733</v>
      </c>
      <c r="C9" s="12" t="n">
        <v>24952</v>
      </c>
      <c r="D9" s="12" t="n">
        <f aca="false">SUM(B9:C9)</f>
        <v>64685</v>
      </c>
      <c r="E9" s="32" t="n">
        <f aca="false">+C9/(C9+B9)</f>
        <v>0.385746309036098</v>
      </c>
      <c r="F9" s="12" t="n">
        <v>34957</v>
      </c>
      <c r="G9" s="27" t="n">
        <f aca="false">+C9/D9</f>
        <v>0.385746309036098</v>
      </c>
      <c r="H9" s="33" t="n">
        <f aca="false">O9-I9-K9</f>
        <v>34957</v>
      </c>
      <c r="I9" s="12" t="n">
        <v>10249</v>
      </c>
      <c r="J9" s="34" t="n">
        <f aca="false">I9/O9</f>
        <v>0.154450103981434</v>
      </c>
      <c r="K9" s="12" t="n">
        <v>21152</v>
      </c>
      <c r="L9" s="34" t="n">
        <f aca="false">+K9/O9</f>
        <v>0.318755839537057</v>
      </c>
      <c r="M9" s="32" t="n">
        <f aca="false">+(K9+I9)/O9</f>
        <v>0.473205943518491</v>
      </c>
      <c r="N9" s="38"/>
      <c r="O9" s="35" t="n">
        <v>66358</v>
      </c>
    </row>
    <row r="10" customFormat="false" ht="12.8" hidden="false" customHeight="false" outlineLevel="0" collapsed="false">
      <c r="A10" s="40"/>
      <c r="B10" s="41" t="n">
        <f aca="false">SUM(B2:B8)</f>
        <v>240186</v>
      </c>
      <c r="C10" s="41" t="n">
        <f aca="false">SUM(C2:C8)</f>
        <v>146911</v>
      </c>
      <c r="D10" s="16" t="n">
        <f aca="false">SUM(B10:C10)</f>
        <v>387097</v>
      </c>
      <c r="E10" s="42" t="n">
        <f aca="false">+C10/(C10+B10)</f>
        <v>0.379519861946747</v>
      </c>
      <c r="F10" s="41" t="n">
        <f aca="false">SUM(F2:F8)</f>
        <v>204939</v>
      </c>
      <c r="G10" s="27" t="n">
        <f aca="false">+C10/D10</f>
        <v>0.379519861946747</v>
      </c>
      <c r="H10" s="43" t="n">
        <f aca="false">O10-I10-K10</f>
        <v>205755</v>
      </c>
      <c r="I10" s="44" t="n">
        <f aca="false">SUM(I2:I8)</f>
        <v>60736</v>
      </c>
      <c r="J10" s="45" t="n">
        <f aca="false">I10/(I10+F10)</f>
        <v>0.228610143972899</v>
      </c>
      <c r="K10" s="44" t="n">
        <f aca="false">SUM(K2:K8)</f>
        <v>115639</v>
      </c>
      <c r="L10" s="45" t="n">
        <f aca="false">+K10/O10</f>
        <v>0.302616910475493</v>
      </c>
      <c r="M10" s="46" t="n">
        <f aca="false">+(K10+I10)/O10</f>
        <v>0.461557585115013</v>
      </c>
      <c r="N10" s="47"/>
      <c r="O10" s="48" t="n">
        <f aca="false">SUM(O2:O8)</f>
        <v>382130</v>
      </c>
    </row>
    <row r="13" customFormat="false" ht="12.8" hidden="false" customHeight="false" outlineLevel="0" collapsed="false">
      <c r="A13" s="1"/>
      <c r="B13" s="49" t="s">
        <v>6</v>
      </c>
      <c r="C13" s="50" t="s">
        <v>20</v>
      </c>
      <c r="D13" s="51" t="s">
        <v>21</v>
      </c>
      <c r="E13" s="52"/>
    </row>
    <row r="14" customFormat="false" ht="12.8" hidden="false" customHeight="false" outlineLevel="0" collapsed="false">
      <c r="A14" s="1"/>
      <c r="B14" s="53" t="s">
        <v>22</v>
      </c>
      <c r="C14" s="54" t="s">
        <v>23</v>
      </c>
      <c r="D14" s="55" t="n">
        <f aca="false">+C14*1.187</f>
        <v>43192.556</v>
      </c>
      <c r="E14" s="56"/>
    </row>
    <row r="15" customFormat="false" ht="12.8" hidden="false" customHeight="false" outlineLevel="0" collapsed="false">
      <c r="A15" s="1"/>
      <c r="B15" s="57" t="n">
        <v>2019</v>
      </c>
      <c r="C15" s="58" t="n">
        <v>29495</v>
      </c>
      <c r="D15" s="55" t="n">
        <f aca="false">+C15*1.187</f>
        <v>35010.565</v>
      </c>
      <c r="E15" s="56"/>
    </row>
    <row r="16" customFormat="false" ht="12.8" hidden="false" customHeight="false" outlineLevel="0" collapsed="false">
      <c r="A16" s="1"/>
      <c r="B16" s="53" t="n">
        <v>2020</v>
      </c>
      <c r="C16" s="59" t="n">
        <v>33513</v>
      </c>
      <c r="D16" s="55" t="n">
        <f aca="false">+C16*1.187</f>
        <v>39779.931</v>
      </c>
      <c r="E16" s="56"/>
    </row>
    <row r="17" customFormat="false" ht="12.8" hidden="false" customHeight="false" outlineLevel="0" collapsed="false">
      <c r="A17" s="1"/>
      <c r="B17" s="57" t="s">
        <v>24</v>
      </c>
      <c r="C17" s="58" t="n">
        <v>33353</v>
      </c>
      <c r="D17" s="55" t="n">
        <f aca="false">+C17*1.187</f>
        <v>39590.011</v>
      </c>
      <c r="E17" s="56"/>
    </row>
    <row r="18" customFormat="false" ht="12.8" hidden="false" customHeight="false" outlineLevel="0" collapsed="false">
      <c r="A18" s="1"/>
      <c r="B18" s="57" t="s">
        <v>25</v>
      </c>
      <c r="C18" s="58" t="n">
        <v>27763</v>
      </c>
      <c r="D18" s="55" t="n">
        <f aca="false">+C18*1.187</f>
        <v>32954.681</v>
      </c>
      <c r="E18" s="56"/>
    </row>
    <row r="19" customFormat="false" ht="12.8" hidden="false" customHeight="false" outlineLevel="0" collapsed="false">
      <c r="A19" s="1"/>
      <c r="B19" s="57" t="s">
        <v>26</v>
      </c>
      <c r="C19" s="58" t="n">
        <v>26132</v>
      </c>
      <c r="D19" s="55" t="n">
        <f aca="false">+C19*1.187</f>
        <v>31018.684</v>
      </c>
      <c r="E19" s="56"/>
    </row>
    <row r="20" customFormat="false" ht="12.8" hidden="false" customHeight="false" outlineLevel="0" collapsed="false">
      <c r="A20" s="1"/>
      <c r="B20" s="60" t="s">
        <v>27</v>
      </c>
      <c r="C20" s="61" t="n">
        <f aca="false">+C19/C18-1</f>
        <v>-0.0587472535388827</v>
      </c>
      <c r="D20" s="61" t="n">
        <f aca="false">+D19/D18-1</f>
        <v>-0.0587472535388828</v>
      </c>
      <c r="E20" s="62"/>
    </row>
    <row r="21" customFormat="false" ht="12.8" hidden="false" customHeight="false" outlineLevel="0" collapsed="false">
      <c r="A21" s="1"/>
      <c r="B21" s="2"/>
    </row>
    <row r="22" customFormat="false" ht="12.8" hidden="false" customHeight="false" outlineLevel="0" collapsed="false">
      <c r="A22" s="1"/>
      <c r="B22" s="2"/>
    </row>
    <row r="23" customFormat="false" ht="12.8" hidden="false" customHeight="false" outlineLevel="0" collapsed="false">
      <c r="A23" s="1"/>
      <c r="B23" s="63" t="s">
        <v>28</v>
      </c>
      <c r="C23" s="64" t="n">
        <v>2019</v>
      </c>
      <c r="D23" s="65" t="n">
        <v>2020</v>
      </c>
      <c r="E23" s="66"/>
      <c r="F23" s="67" t="s">
        <v>25</v>
      </c>
      <c r="G23" s="68" t="s">
        <v>25</v>
      </c>
      <c r="H23" s="69" t="s">
        <v>26</v>
      </c>
      <c r="J23" s="17"/>
      <c r="K23" s="1"/>
      <c r="L23" s="1"/>
      <c r="M23" s="0"/>
      <c r="N23" s="0"/>
    </row>
    <row r="24" customFormat="false" ht="12.8" hidden="false" customHeight="false" outlineLevel="0" collapsed="false">
      <c r="A24" s="1"/>
      <c r="B24" s="70" t="s">
        <v>29</v>
      </c>
      <c r="C24" s="71" t="n">
        <v>294</v>
      </c>
      <c r="D24" s="72" t="n">
        <v>323</v>
      </c>
      <c r="E24" s="73"/>
      <c r="F24" s="25" t="n">
        <v>218</v>
      </c>
      <c r="G24" s="25" t="n">
        <v>219</v>
      </c>
      <c r="H24" s="74" t="n">
        <v>189</v>
      </c>
      <c r="J24" s="17"/>
      <c r="K24" s="1"/>
      <c r="L24" s="1"/>
      <c r="M24" s="0"/>
      <c r="N24" s="0"/>
    </row>
    <row r="25" customFormat="false" ht="12.8" hidden="false" customHeight="false" outlineLevel="0" collapsed="false">
      <c r="A25" s="1"/>
      <c r="B25" s="75" t="s">
        <v>30</v>
      </c>
      <c r="C25" s="76" t="n">
        <v>120</v>
      </c>
      <c r="D25" s="77" t="n">
        <v>112</v>
      </c>
      <c r="E25" s="78"/>
      <c r="F25" s="12" t="n">
        <v>160</v>
      </c>
      <c r="G25" s="12" t="n">
        <v>157</v>
      </c>
      <c r="H25" s="79" t="n">
        <v>148</v>
      </c>
      <c r="J25" s="17"/>
      <c r="K25" s="1"/>
      <c r="L25" s="1"/>
      <c r="M25" s="0"/>
      <c r="N25" s="0"/>
    </row>
    <row r="26" customFormat="false" ht="12.8" hidden="false" customHeight="false" outlineLevel="0" collapsed="false">
      <c r="A26" s="1"/>
      <c r="B26" s="70" t="s">
        <v>31</v>
      </c>
      <c r="C26" s="71" t="n">
        <v>169</v>
      </c>
      <c r="D26" s="72" t="n">
        <v>100</v>
      </c>
      <c r="E26" s="73"/>
      <c r="F26" s="80" t="n">
        <v>50.74</v>
      </c>
      <c r="G26" s="81"/>
      <c r="H26" s="82"/>
      <c r="J26" s="17"/>
      <c r="K26" s="1"/>
      <c r="L26" s="1"/>
      <c r="M26" s="0"/>
      <c r="N26" s="0"/>
    </row>
    <row r="27" customFormat="false" ht="12.8" hidden="false" customHeight="false" outlineLevel="0" collapsed="false">
      <c r="A27" s="1"/>
      <c r="B27" s="83" t="s">
        <v>32</v>
      </c>
      <c r="C27" s="84" t="n">
        <v>218</v>
      </c>
      <c r="D27" s="85" t="n">
        <v>291</v>
      </c>
      <c r="E27" s="86"/>
      <c r="F27" s="44" t="n">
        <f aca="false">+6*365/12+16</f>
        <v>198.5</v>
      </c>
      <c r="G27" s="87" t="n">
        <v>189</v>
      </c>
      <c r="H27" s="88" t="n">
        <v>186</v>
      </c>
      <c r="J27" s="17"/>
      <c r="K27" s="1"/>
      <c r="L27" s="1"/>
      <c r="M27" s="0"/>
      <c r="N27" s="0"/>
    </row>
    <row r="29" customFormat="false" ht="12.8" hidden="false" customHeight="false" outlineLevel="0" collapsed="false">
      <c r="H29" s="18"/>
      <c r="I29" s="89"/>
    </row>
    <row r="30" customFormat="false" ht="12.8" hidden="false" customHeight="false" outlineLevel="0" collapsed="false">
      <c r="H30" s="18"/>
      <c r="I30" s="89"/>
    </row>
    <row r="31" customFormat="false" ht="12.8" hidden="false" customHeight="false" outlineLevel="0" collapsed="false">
      <c r="B31" s="90" t="s">
        <v>33</v>
      </c>
      <c r="C31" s="91" t="s">
        <v>34</v>
      </c>
      <c r="D31" s="91" t="s">
        <v>35</v>
      </c>
      <c r="E31" s="91"/>
      <c r="G31" s="92" t="s">
        <v>36</v>
      </c>
      <c r="H31" s="92" t="s">
        <v>37</v>
      </c>
      <c r="I31" s="93" t="s">
        <v>38</v>
      </c>
      <c r="J31" s="94" t="s">
        <v>39</v>
      </c>
      <c r="K31" s="1"/>
      <c r="L31" s="1"/>
      <c r="M31" s="0"/>
      <c r="N31" s="0"/>
    </row>
    <row r="32" customFormat="false" ht="12.8" hidden="false" customHeight="false" outlineLevel="0" collapsed="false">
      <c r="B32" s="95" t="s">
        <v>40</v>
      </c>
      <c r="C32" s="96" t="n">
        <v>32</v>
      </c>
      <c r="D32" s="96" t="n">
        <f aca="false">+C32*10</f>
        <v>320</v>
      </c>
      <c r="E32" s="97"/>
      <c r="G32" s="2" t="n">
        <v>25</v>
      </c>
      <c r="H32" s="2" t="n">
        <v>250</v>
      </c>
      <c r="I32" s="94" t="n">
        <f aca="false">+H32/H$38</f>
        <v>0.00376744326230447</v>
      </c>
      <c r="J32" s="1"/>
      <c r="K32" s="1"/>
      <c r="L32" s="0"/>
      <c r="M32" s="0"/>
      <c r="N32" s="0"/>
    </row>
    <row r="33" customFormat="false" ht="12.8" hidden="false" customHeight="false" outlineLevel="0" collapsed="false">
      <c r="B33" s="98" t="s">
        <v>41</v>
      </c>
      <c r="C33" s="99" t="n">
        <v>35</v>
      </c>
      <c r="D33" s="99" t="n">
        <f aca="false">+C33*10</f>
        <v>350</v>
      </c>
      <c r="E33" s="100"/>
      <c r="G33" s="2" t="n">
        <v>42</v>
      </c>
      <c r="H33" s="2" t="n">
        <v>420</v>
      </c>
      <c r="I33" s="94" t="n">
        <f aca="false">+H33/H$38</f>
        <v>0.00632930468067151</v>
      </c>
      <c r="J33" s="1"/>
      <c r="K33" s="1"/>
      <c r="L33" s="0"/>
      <c r="M33" s="0"/>
      <c r="N33" s="0"/>
    </row>
    <row r="34" customFormat="false" ht="12.8" hidden="false" customHeight="false" outlineLevel="0" collapsed="false">
      <c r="B34" s="95" t="s">
        <v>42</v>
      </c>
      <c r="C34" s="96" t="n">
        <v>200</v>
      </c>
      <c r="D34" s="96" t="n">
        <f aca="false">+C34*10</f>
        <v>2000</v>
      </c>
      <c r="E34" s="97"/>
      <c r="G34" s="2" t="n">
        <v>196</v>
      </c>
      <c r="H34" s="2" t="n">
        <v>1960</v>
      </c>
      <c r="I34" s="94" t="n">
        <f aca="false">+H34/H$38</f>
        <v>0.029536755176467</v>
      </c>
      <c r="J34" s="1"/>
      <c r="K34" s="1"/>
      <c r="L34" s="0"/>
      <c r="M34" s="0"/>
      <c r="N34" s="0"/>
    </row>
    <row r="35" customFormat="false" ht="12.8" hidden="false" customHeight="false" outlineLevel="0" collapsed="false">
      <c r="B35" s="98" t="s">
        <v>43</v>
      </c>
      <c r="C35" s="99" t="n">
        <v>80</v>
      </c>
      <c r="D35" s="99" t="n">
        <v>800</v>
      </c>
      <c r="E35" s="100"/>
      <c r="G35" s="2"/>
      <c r="H35" s="2"/>
      <c r="I35" s="94" t="n">
        <f aca="false">+H35/H$38</f>
        <v>0</v>
      </c>
      <c r="J35" s="1"/>
      <c r="K35" s="1"/>
      <c r="L35" s="0"/>
      <c r="M35" s="0"/>
      <c r="N35" s="0"/>
    </row>
    <row r="36" customFormat="false" ht="12.8" hidden="true" customHeight="false" outlineLevel="0" collapsed="false">
      <c r="B36" s="95"/>
      <c r="C36" s="96" t="n">
        <f aca="false">+C34+C33+C32</f>
        <v>267</v>
      </c>
      <c r="D36" s="96" t="n">
        <f aca="false">SUM(D32:D35)</f>
        <v>3470</v>
      </c>
      <c r="E36" s="97"/>
      <c r="G36" s="96" t="n">
        <f aca="false">SUM(G32:G35)</f>
        <v>263</v>
      </c>
      <c r="H36" s="96" t="n">
        <f aca="false">SUM(H32:H35)</f>
        <v>2630</v>
      </c>
      <c r="I36" s="94"/>
      <c r="J36" s="1"/>
      <c r="K36" s="1"/>
      <c r="L36" s="0"/>
      <c r="M36" s="0"/>
      <c r="N36" s="0"/>
    </row>
    <row r="37" customFormat="false" ht="12.8" hidden="false" customHeight="false" outlineLevel="0" collapsed="false">
      <c r="B37" s="98" t="s">
        <v>44</v>
      </c>
      <c r="C37" s="99" t="n">
        <f aca="false">+C38-C36</f>
        <v>6508</v>
      </c>
      <c r="D37" s="99" t="n">
        <f aca="false">+D38-D36</f>
        <v>63672</v>
      </c>
      <c r="E37" s="100"/>
      <c r="G37" s="2" t="n">
        <f aca="false">+G38-G32-G33-G34</f>
        <v>5694</v>
      </c>
      <c r="H37" s="99" t="n">
        <f aca="false">+H38-H36</f>
        <v>63728</v>
      </c>
      <c r="I37" s="94" t="n">
        <f aca="false">+H37/H$38</f>
        <v>0.960366496880557</v>
      </c>
      <c r="J37" s="1"/>
      <c r="K37" s="1"/>
      <c r="L37" s="0"/>
      <c r="M37" s="0"/>
      <c r="N37" s="0"/>
    </row>
    <row r="38" customFormat="false" ht="12.8" hidden="false" customHeight="false" outlineLevel="0" collapsed="false">
      <c r="B38" s="101" t="s">
        <v>45</v>
      </c>
      <c r="C38" s="102" t="n">
        <v>6775</v>
      </c>
      <c r="D38" s="102" t="n">
        <v>67142</v>
      </c>
      <c r="E38" s="103"/>
      <c r="G38" s="2" t="n">
        <v>5957</v>
      </c>
      <c r="H38" s="2" t="n">
        <v>66358</v>
      </c>
      <c r="I38" s="104" t="n">
        <f aca="false">+H38/H$38</f>
        <v>1</v>
      </c>
      <c r="J38" s="1"/>
      <c r="K38" s="1"/>
      <c r="L38" s="0"/>
      <c r="M38" s="0"/>
      <c r="N38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33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J6" activeCellId="0" sqref="J6"/>
    </sheetView>
  </sheetViews>
  <sheetFormatPr defaultColWidth="11.8046875" defaultRowHeight="12.8" zeroHeight="false" outlineLevelRow="0" outlineLevelCol="0"/>
  <cols>
    <col collapsed="false" customWidth="true" hidden="false" outlineLevel="0" max="1" min="1" style="105" width="5.66"/>
    <col collapsed="false" customWidth="true" hidden="false" outlineLevel="0" max="2" min="2" style="105" width="8.56"/>
    <col collapsed="false" customWidth="true" hidden="false" outlineLevel="0" max="4" min="3" style="2" width="11.52"/>
    <col collapsed="false" customWidth="true" hidden="true" outlineLevel="0" max="5" min="5" style="106" width="11.61"/>
    <col collapsed="false" customWidth="true" hidden="true" outlineLevel="0" max="9" min="6" style="106" width="11.52"/>
    <col collapsed="false" customWidth="true" hidden="false" outlineLevel="0" max="10" min="10" style="106" width="11.52"/>
    <col collapsed="false" customWidth="true" hidden="false" outlineLevel="0" max="11" min="11" style="107" width="11.52"/>
    <col collapsed="false" customWidth="true" hidden="false" outlineLevel="0" max="12" min="12" style="107" width="11.57"/>
    <col collapsed="false" customWidth="true" hidden="false" outlineLevel="0" max="16384" min="16384" style="0" width="11.53"/>
  </cols>
  <sheetData>
    <row r="1" customFormat="false" ht="12.8" hidden="false" customHeight="false" outlineLevel="0" collapsed="false">
      <c r="A1" s="108" t="s">
        <v>46</v>
      </c>
      <c r="B1" s="109" t="s">
        <v>47</v>
      </c>
      <c r="C1" s="2" t="s">
        <v>48</v>
      </c>
      <c r="D1" s="110" t="s">
        <v>49</v>
      </c>
      <c r="E1" s="111" t="n">
        <v>2018</v>
      </c>
      <c r="F1" s="106" t="n">
        <v>2019</v>
      </c>
      <c r="G1" s="106" t="n">
        <v>2020</v>
      </c>
      <c r="H1" s="106" t="s">
        <v>24</v>
      </c>
      <c r="I1" s="106" t="n">
        <v>2022</v>
      </c>
      <c r="J1" s="106" t="n">
        <v>2023</v>
      </c>
      <c r="K1" s="107" t="s">
        <v>50</v>
      </c>
      <c r="L1" s="107" t="s">
        <v>51</v>
      </c>
    </row>
    <row r="2" customFormat="false" ht="12.8" hidden="false" customHeight="false" outlineLevel="0" collapsed="false">
      <c r="C2" s="2" t="s">
        <v>19</v>
      </c>
      <c r="D2" s="2" t="s">
        <v>19</v>
      </c>
      <c r="E2" s="112" t="n">
        <v>55316</v>
      </c>
      <c r="F2" s="106" t="n">
        <v>59069</v>
      </c>
      <c r="G2" s="106" t="n">
        <v>46030</v>
      </c>
      <c r="H2" s="106" t="n">
        <v>68243</v>
      </c>
      <c r="I2" s="106" t="n">
        <v>61552</v>
      </c>
      <c r="J2" s="106" t="n">
        <v>64685</v>
      </c>
      <c r="K2" s="107" t="n">
        <f aca="false">+I2/H2-1</f>
        <v>-0.098046686107</v>
      </c>
      <c r="L2" s="107" t="n">
        <f aca="false">+I2/F2-1</f>
        <v>0.0420355855017014</v>
      </c>
    </row>
    <row r="3" customFormat="false" ht="12.8" hidden="false" customHeight="false" outlineLevel="0" collapsed="false">
      <c r="A3" s="113" t="s">
        <v>52</v>
      </c>
      <c r="B3" s="114" t="s">
        <v>53</v>
      </c>
      <c r="C3" s="2" t="s">
        <v>54</v>
      </c>
      <c r="D3" s="110" t="s">
        <v>55</v>
      </c>
      <c r="E3" s="112" t="n">
        <v>3210</v>
      </c>
      <c r="F3" s="106" t="n">
        <v>3227</v>
      </c>
      <c r="G3" s="106" t="n">
        <v>3874</v>
      </c>
      <c r="H3" s="115" t="n">
        <v>7447</v>
      </c>
      <c r="I3" s="115" t="n">
        <v>5814</v>
      </c>
      <c r="J3" s="115" t="n">
        <v>8125</v>
      </c>
      <c r="K3" s="107" t="n">
        <f aca="false">+I3/H3-1</f>
        <v>-0.219282932724587</v>
      </c>
      <c r="L3" s="107" t="n">
        <f aca="false">+I3/F3-1</f>
        <v>0.801673380849086</v>
      </c>
    </row>
    <row r="4" customFormat="false" ht="12.8" hidden="false" customHeight="false" outlineLevel="0" collapsed="false">
      <c r="A4" s="116" t="s">
        <v>56</v>
      </c>
      <c r="B4" s="117" t="s">
        <v>57</v>
      </c>
      <c r="C4" s="2" t="s">
        <v>58</v>
      </c>
      <c r="D4" s="110" t="s">
        <v>59</v>
      </c>
      <c r="E4" s="112" t="n">
        <v>1108</v>
      </c>
      <c r="F4" s="106" t="n">
        <v>1438</v>
      </c>
      <c r="G4" s="106" t="n">
        <v>1606</v>
      </c>
      <c r="H4" s="106" t="n">
        <v>4470</v>
      </c>
      <c r="I4" s="106" t="n">
        <v>5340</v>
      </c>
      <c r="J4" s="106" t="n">
        <v>7004</v>
      </c>
      <c r="K4" s="107" t="n">
        <f aca="false">+I4/H4-1</f>
        <v>0.194630872483222</v>
      </c>
      <c r="L4" s="107" t="n">
        <f aca="false">+I4/F4-1</f>
        <v>2.7134909596662</v>
      </c>
    </row>
    <row r="5" customFormat="false" ht="12.8" hidden="false" customHeight="false" outlineLevel="0" collapsed="false">
      <c r="A5" s="108" t="s">
        <v>60</v>
      </c>
      <c r="B5" s="109" t="s">
        <v>61</v>
      </c>
      <c r="C5" s="2" t="s">
        <v>62</v>
      </c>
      <c r="D5" s="110" t="s">
        <v>63</v>
      </c>
      <c r="E5" s="112" t="n">
        <v>2251</v>
      </c>
      <c r="F5" s="106" t="n">
        <v>3197</v>
      </c>
      <c r="G5" s="106" t="n">
        <v>2701</v>
      </c>
      <c r="H5" s="115" t="n">
        <v>3783</v>
      </c>
      <c r="I5" s="115" t="n">
        <v>4289</v>
      </c>
      <c r="J5" s="115" t="n">
        <v>5496</v>
      </c>
      <c r="K5" s="107" t="n">
        <f aca="false">+I5/H5-1</f>
        <v>0.133756278086175</v>
      </c>
      <c r="L5" s="107" t="n">
        <f aca="false">+I5/E5-1</f>
        <v>0.905375388716126</v>
      </c>
    </row>
    <row r="6" customFormat="false" ht="12.8" hidden="false" customHeight="false" outlineLevel="0" collapsed="false">
      <c r="A6" s="116" t="s">
        <v>64</v>
      </c>
      <c r="B6" s="117" t="s">
        <v>65</v>
      </c>
      <c r="C6" s="2" t="s">
        <v>66</v>
      </c>
      <c r="D6" s="110" t="s">
        <v>67</v>
      </c>
      <c r="E6" s="112" t="n">
        <v>2737</v>
      </c>
      <c r="F6" s="106" t="n">
        <v>2138</v>
      </c>
      <c r="G6" s="106" t="n">
        <v>1721</v>
      </c>
      <c r="H6" s="106" t="n">
        <v>3268</v>
      </c>
      <c r="I6" s="106" t="n">
        <v>2759</v>
      </c>
      <c r="J6" s="106" t="n">
        <v>4547</v>
      </c>
      <c r="K6" s="107" t="n">
        <f aca="false">+I6/H6-1</f>
        <v>-0.155752753977968</v>
      </c>
      <c r="L6" s="107" t="n">
        <f aca="false">+I6/F6-1</f>
        <v>0.290458372310571</v>
      </c>
    </row>
    <row r="7" customFormat="false" ht="12.8" hidden="false" customHeight="false" outlineLevel="0" collapsed="false">
      <c r="A7" s="116" t="s">
        <v>68</v>
      </c>
      <c r="B7" s="117" t="s">
        <v>69</v>
      </c>
      <c r="C7" s="2" t="s">
        <v>70</v>
      </c>
      <c r="D7" s="110" t="s">
        <v>71</v>
      </c>
      <c r="E7" s="112" t="n">
        <v>2364</v>
      </c>
      <c r="F7" s="106" t="n">
        <v>5245</v>
      </c>
      <c r="G7" s="106" t="n">
        <v>2050</v>
      </c>
      <c r="H7" s="106" t="n">
        <v>1344</v>
      </c>
      <c r="I7" s="106" t="n">
        <v>3122</v>
      </c>
      <c r="J7" s="106" t="n">
        <v>4294</v>
      </c>
      <c r="K7" s="107" t="n">
        <f aca="false">+I7/H7-1</f>
        <v>1.32291666666667</v>
      </c>
      <c r="L7" s="107" t="n">
        <f aca="false">+I7/F7-1</f>
        <v>-0.404766444232602</v>
      </c>
    </row>
    <row r="8" customFormat="false" ht="12.8" hidden="false" customHeight="false" outlineLevel="0" collapsed="false">
      <c r="A8" s="113" t="s">
        <v>72</v>
      </c>
      <c r="B8" s="114" t="s">
        <v>73</v>
      </c>
      <c r="C8" s="2" t="s">
        <v>74</v>
      </c>
      <c r="D8" s="110" t="s">
        <v>75</v>
      </c>
      <c r="E8" s="112" t="n">
        <v>3009</v>
      </c>
      <c r="F8" s="106" t="n">
        <v>2556</v>
      </c>
      <c r="G8" s="106" t="n">
        <v>2569</v>
      </c>
      <c r="H8" s="115" t="n">
        <v>4078</v>
      </c>
      <c r="I8" s="115" t="n">
        <v>3726</v>
      </c>
      <c r="J8" s="115" t="n">
        <v>3345</v>
      </c>
      <c r="K8" s="107" t="n">
        <f aca="false">+I8/H8-1</f>
        <v>-0.0863168219715547</v>
      </c>
      <c r="L8" s="107" t="n">
        <f aca="false">+I8/F8-1</f>
        <v>0.45774647887324</v>
      </c>
    </row>
    <row r="9" customFormat="false" ht="12.8" hidden="false" customHeight="false" outlineLevel="0" collapsed="false">
      <c r="A9" s="113" t="s">
        <v>76</v>
      </c>
      <c r="B9" s="114" t="s">
        <v>77</v>
      </c>
      <c r="C9" s="2" t="s">
        <v>78</v>
      </c>
      <c r="D9" s="110" t="s">
        <v>79</v>
      </c>
      <c r="E9" s="112" t="n">
        <v>3518</v>
      </c>
      <c r="F9" s="106" t="n">
        <v>4720</v>
      </c>
      <c r="G9" s="106" t="n">
        <v>4181</v>
      </c>
      <c r="H9" s="106" t="n">
        <v>4962</v>
      </c>
      <c r="I9" s="106" t="n">
        <v>2769</v>
      </c>
      <c r="J9" s="106" t="n">
        <v>3280</v>
      </c>
      <c r="K9" s="107" t="n">
        <f aca="false">+I9/H9-1</f>
        <v>-0.441958887545345</v>
      </c>
      <c r="L9" s="107" t="n">
        <f aca="false">+I9/F9-1</f>
        <v>-0.413347457627119</v>
      </c>
    </row>
    <row r="10" customFormat="false" ht="12.8" hidden="false" customHeight="false" outlineLevel="0" collapsed="false">
      <c r="A10" s="113" t="s">
        <v>80</v>
      </c>
      <c r="B10" s="114" t="s">
        <v>81</v>
      </c>
      <c r="C10" s="2" t="s">
        <v>82</v>
      </c>
      <c r="D10" s="110" t="s">
        <v>83</v>
      </c>
      <c r="E10" s="112" t="n">
        <v>2318</v>
      </c>
      <c r="F10" s="106" t="n">
        <v>2276</v>
      </c>
      <c r="G10" s="106" t="n">
        <v>2190</v>
      </c>
      <c r="H10" s="106" t="n">
        <v>4891</v>
      </c>
      <c r="I10" s="106" t="n">
        <v>3810</v>
      </c>
      <c r="J10" s="106" t="n">
        <v>2199</v>
      </c>
      <c r="K10" s="107" t="n">
        <f aca="false">+I10/H10-1</f>
        <v>-0.221018196687794</v>
      </c>
      <c r="L10" s="107" t="n">
        <f aca="false">+I10/F10-1</f>
        <v>0.673989455184534</v>
      </c>
    </row>
    <row r="11" customFormat="false" ht="12.8" hidden="false" customHeight="false" outlineLevel="0" collapsed="false">
      <c r="A11" s="113" t="s">
        <v>84</v>
      </c>
      <c r="B11" s="114" t="s">
        <v>85</v>
      </c>
      <c r="C11" s="2" t="s">
        <v>86</v>
      </c>
      <c r="D11" s="110" t="s">
        <v>87</v>
      </c>
      <c r="E11" s="112" t="n">
        <v>5026</v>
      </c>
      <c r="F11" s="106" t="n">
        <v>5280</v>
      </c>
      <c r="G11" s="106" t="n">
        <v>2261</v>
      </c>
      <c r="H11" s="115" t="n">
        <v>1391</v>
      </c>
      <c r="I11" s="115" t="n">
        <v>2703</v>
      </c>
      <c r="J11" s="115" t="n">
        <v>2037</v>
      </c>
      <c r="K11" s="107" t="n">
        <f aca="false">+I11/H11-1</f>
        <v>0.943206326383897</v>
      </c>
      <c r="L11" s="107" t="n">
        <f aca="false">+I11/F11-1</f>
        <v>-0.488068181818182</v>
      </c>
    </row>
    <row r="12" customFormat="false" ht="12.8" hidden="false" customHeight="false" outlineLevel="0" collapsed="false">
      <c r="A12" s="116" t="s">
        <v>88</v>
      </c>
      <c r="B12" s="117" t="s">
        <v>89</v>
      </c>
      <c r="C12" s="2" t="s">
        <v>90</v>
      </c>
      <c r="D12" s="2" t="s">
        <v>91</v>
      </c>
      <c r="E12" s="112" t="n">
        <v>1673</v>
      </c>
      <c r="F12" s="106" t="n">
        <v>1213</v>
      </c>
      <c r="G12" s="106" t="n">
        <v>1075</v>
      </c>
      <c r="H12" s="115" t="n">
        <v>928</v>
      </c>
      <c r="I12" s="115" t="n">
        <v>929</v>
      </c>
      <c r="J12" s="115" t="n">
        <v>1526</v>
      </c>
      <c r="K12" s="107" t="n">
        <f aca="false">+I12/H12-1</f>
        <v>0.00107758620689657</v>
      </c>
      <c r="L12" s="107" t="n">
        <f aca="false">+I12/F12-1</f>
        <v>-0.234130255564716</v>
      </c>
    </row>
    <row r="13" customFormat="false" ht="12.8" hidden="false" customHeight="false" outlineLevel="0" collapsed="false">
      <c r="A13" s="116" t="s">
        <v>92</v>
      </c>
      <c r="B13" s="117" t="s">
        <v>93</v>
      </c>
      <c r="C13" s="2" t="s">
        <v>94</v>
      </c>
      <c r="D13" s="2" t="s">
        <v>95</v>
      </c>
      <c r="E13" s="112" t="n">
        <v>2017</v>
      </c>
      <c r="F13" s="106" t="n">
        <v>1635</v>
      </c>
      <c r="G13" s="106" t="n">
        <v>1912</v>
      </c>
      <c r="H13" s="106" t="n">
        <v>2959</v>
      </c>
      <c r="I13" s="106" t="n">
        <v>1828</v>
      </c>
      <c r="J13" s="106" t="n">
        <v>1519</v>
      </c>
      <c r="K13" s="107" t="n">
        <f aca="false">+I13/H13-1</f>
        <v>-0.382223724231159</v>
      </c>
      <c r="L13" s="107" t="n">
        <f aca="false">+I13/F13-1</f>
        <v>0.118042813455657</v>
      </c>
    </row>
    <row r="14" customFormat="false" ht="12.8" hidden="false" customHeight="false" outlineLevel="0" collapsed="false">
      <c r="A14" s="113" t="s">
        <v>96</v>
      </c>
      <c r="B14" s="114" t="s">
        <v>97</v>
      </c>
      <c r="C14" s="2" t="s">
        <v>98</v>
      </c>
      <c r="D14" s="2" t="s">
        <v>99</v>
      </c>
      <c r="E14" s="112" t="n">
        <v>1601</v>
      </c>
      <c r="F14" s="106" t="n">
        <v>1110</v>
      </c>
      <c r="G14" s="106" t="n">
        <v>1083</v>
      </c>
      <c r="H14" s="106" t="n">
        <v>2186</v>
      </c>
      <c r="I14" s="106" t="n">
        <v>963</v>
      </c>
      <c r="J14" s="106" t="n">
        <v>1470</v>
      </c>
      <c r="K14" s="107" t="n">
        <f aca="false">+I14/H14-1</f>
        <v>-0.559469350411711</v>
      </c>
      <c r="L14" s="107" t="n">
        <f aca="false">+I14/F14-1</f>
        <v>-0.132432432432432</v>
      </c>
    </row>
    <row r="15" customFormat="false" ht="12.8" hidden="false" customHeight="false" outlineLevel="0" collapsed="false">
      <c r="A15" s="116" t="s">
        <v>100</v>
      </c>
      <c r="B15" s="117" t="s">
        <v>101</v>
      </c>
      <c r="C15" s="2" t="s">
        <v>102</v>
      </c>
      <c r="D15" s="2" t="s">
        <v>103</v>
      </c>
      <c r="E15" s="112" t="n">
        <v>1385</v>
      </c>
      <c r="F15" s="106" t="n">
        <v>1248</v>
      </c>
      <c r="G15" s="106" t="n">
        <v>1077</v>
      </c>
      <c r="H15" s="106" t="n">
        <v>1431</v>
      </c>
      <c r="I15" s="106" t="n">
        <v>787</v>
      </c>
      <c r="J15" s="106" t="n">
        <v>1362</v>
      </c>
      <c r="K15" s="107" t="n">
        <f aca="false">+I15/H15-1</f>
        <v>-0.450034940600978</v>
      </c>
      <c r="L15" s="107" t="n">
        <f aca="false">+I15/F15-1</f>
        <v>-0.369391025641026</v>
      </c>
    </row>
    <row r="16" customFormat="false" ht="12.8" hidden="false" customHeight="false" outlineLevel="0" collapsed="false">
      <c r="A16" s="116" t="s">
        <v>104</v>
      </c>
      <c r="B16" s="117" t="s">
        <v>105</v>
      </c>
      <c r="C16" s="2" t="s">
        <v>106</v>
      </c>
      <c r="D16" s="2" t="s">
        <v>107</v>
      </c>
      <c r="E16" s="112" t="n">
        <v>621</v>
      </c>
      <c r="F16" s="106" t="n">
        <v>988</v>
      </c>
      <c r="G16" s="106" t="n">
        <v>831</v>
      </c>
      <c r="H16" s="106" t="n">
        <v>1414</v>
      </c>
      <c r="I16" s="106" t="n">
        <v>1373</v>
      </c>
      <c r="J16" s="106" t="n">
        <v>1054</v>
      </c>
      <c r="K16" s="107" t="n">
        <f aca="false">+I16/H16-1</f>
        <v>-0.0289957567185289</v>
      </c>
      <c r="L16" s="107" t="n">
        <f aca="false">+I16/F16-1</f>
        <v>0.389676113360324</v>
      </c>
    </row>
    <row r="17" customFormat="false" ht="12.8" hidden="false" customHeight="false" outlineLevel="0" collapsed="false">
      <c r="A17" s="113" t="s">
        <v>108</v>
      </c>
      <c r="B17" s="114" t="s">
        <v>109</v>
      </c>
      <c r="C17" s="2" t="s">
        <v>110</v>
      </c>
      <c r="D17" s="110" t="s">
        <v>111</v>
      </c>
      <c r="E17" s="112" t="n">
        <v>985</v>
      </c>
      <c r="F17" s="106" t="n">
        <v>1146</v>
      </c>
      <c r="G17" s="106" t="n">
        <v>982</v>
      </c>
      <c r="H17" s="106" t="n">
        <v>1798</v>
      </c>
      <c r="I17" s="106" t="n">
        <v>2417</v>
      </c>
      <c r="J17" s="106" t="n">
        <v>879</v>
      </c>
      <c r="K17" s="107" t="n">
        <f aca="false">+I17/H17-1</f>
        <v>0.344271412680756</v>
      </c>
      <c r="L17" s="107" t="n">
        <f aca="false">+I17/F17-1</f>
        <v>1.10907504363002</v>
      </c>
    </row>
    <row r="18" customFormat="false" ht="12.8" hidden="false" customHeight="false" outlineLevel="0" collapsed="false">
      <c r="A18" s="116" t="s">
        <v>112</v>
      </c>
      <c r="B18" s="117" t="s">
        <v>113</v>
      </c>
      <c r="C18" s="2" t="s">
        <v>114</v>
      </c>
      <c r="D18" s="2" t="s">
        <v>115</v>
      </c>
      <c r="E18" s="112" t="n">
        <v>859</v>
      </c>
      <c r="F18" s="106" t="n">
        <v>531</v>
      </c>
      <c r="G18" s="106" t="n">
        <v>491</v>
      </c>
      <c r="H18" s="115" t="n">
        <v>539</v>
      </c>
      <c r="I18" s="115" t="n">
        <v>814</v>
      </c>
      <c r="J18" s="115" t="n">
        <v>874</v>
      </c>
      <c r="K18" s="107" t="n">
        <f aca="false">+I18/H18-1</f>
        <v>0.510204081632653</v>
      </c>
      <c r="L18" s="107" t="n">
        <f aca="false">+I18/F18-1</f>
        <v>0.532956685499058</v>
      </c>
    </row>
    <row r="19" customFormat="false" ht="12.8" hidden="false" customHeight="false" outlineLevel="0" collapsed="false">
      <c r="A19" s="116" t="s">
        <v>116</v>
      </c>
      <c r="B19" s="117" t="s">
        <v>117</v>
      </c>
      <c r="C19" s="2" t="s">
        <v>118</v>
      </c>
      <c r="D19" s="2" t="s">
        <v>119</v>
      </c>
      <c r="E19" s="112" t="n">
        <v>3346</v>
      </c>
      <c r="F19" s="106" t="n">
        <v>2434</v>
      </c>
      <c r="G19" s="106" t="n">
        <v>1950</v>
      </c>
      <c r="H19" s="106" t="n">
        <v>1930</v>
      </c>
      <c r="I19" s="106" t="n">
        <v>901</v>
      </c>
      <c r="J19" s="106" t="n">
        <v>803</v>
      </c>
      <c r="K19" s="107" t="n">
        <f aca="false">+I19/H19-1</f>
        <v>-0.533160621761658</v>
      </c>
      <c r="L19" s="107" t="n">
        <f aca="false">+I19/F19-1</f>
        <v>-0.629827444535744</v>
      </c>
    </row>
    <row r="20" customFormat="false" ht="12.8" hidden="false" customHeight="false" outlineLevel="0" collapsed="false">
      <c r="A20" s="113" t="s">
        <v>120</v>
      </c>
      <c r="B20" s="114" t="s">
        <v>121</v>
      </c>
      <c r="C20" s="2" t="s">
        <v>122</v>
      </c>
      <c r="D20" s="2" t="s">
        <v>123</v>
      </c>
      <c r="E20" s="112" t="n">
        <v>93</v>
      </c>
      <c r="F20" s="106" t="n">
        <v>86</v>
      </c>
      <c r="G20" s="106" t="n">
        <v>115</v>
      </c>
      <c r="H20" s="115" t="n">
        <v>434</v>
      </c>
      <c r="I20" s="115" t="n">
        <v>608</v>
      </c>
      <c r="J20" s="115" t="n">
        <v>779</v>
      </c>
      <c r="K20" s="107" t="n">
        <f aca="false">+I20/H20-1</f>
        <v>0.400921658986175</v>
      </c>
      <c r="L20" s="107" t="n">
        <f aca="false">+I20/F20-1</f>
        <v>6.06976744186047</v>
      </c>
    </row>
    <row r="21" customFormat="false" ht="12.8" hidden="false" customHeight="false" outlineLevel="0" collapsed="false">
      <c r="A21" s="113" t="s">
        <v>124</v>
      </c>
      <c r="B21" s="114" t="s">
        <v>125</v>
      </c>
      <c r="C21" s="2" t="s">
        <v>126</v>
      </c>
      <c r="D21" s="110" t="s">
        <v>127</v>
      </c>
      <c r="E21" s="112" t="n">
        <v>1508</v>
      </c>
      <c r="F21" s="106" t="n">
        <v>1484</v>
      </c>
      <c r="G21" s="106" t="n">
        <v>693</v>
      </c>
      <c r="H21" s="106" t="n">
        <v>943</v>
      </c>
      <c r="I21" s="106" t="n">
        <v>1146</v>
      </c>
      <c r="J21" s="106" t="n">
        <v>759</v>
      </c>
      <c r="K21" s="107" t="n">
        <f aca="false">+I21/H21-1</f>
        <v>0.215270413573701</v>
      </c>
      <c r="L21" s="107" t="n">
        <f aca="false">+I21/F21-1</f>
        <v>-0.227762803234501</v>
      </c>
    </row>
    <row r="22" customFormat="false" ht="12.8" hidden="false" customHeight="false" outlineLevel="0" collapsed="false">
      <c r="A22" s="116" t="s">
        <v>128</v>
      </c>
      <c r="B22" s="117" t="s">
        <v>129</v>
      </c>
      <c r="C22" s="2" t="s">
        <v>130</v>
      </c>
      <c r="D22" s="110" t="s">
        <v>131</v>
      </c>
      <c r="E22" s="112" t="n">
        <v>148</v>
      </c>
      <c r="F22" s="106" t="n">
        <v>205</v>
      </c>
      <c r="G22" s="106" t="n">
        <v>331</v>
      </c>
      <c r="H22" s="115" t="n">
        <v>1425</v>
      </c>
      <c r="I22" s="115" t="n">
        <v>953</v>
      </c>
      <c r="J22" s="115" t="n">
        <v>746</v>
      </c>
      <c r="K22" s="107" t="n">
        <f aca="false">+I22/H22-1</f>
        <v>-0.331228070175439</v>
      </c>
      <c r="L22" s="107" t="n">
        <f aca="false">+I22/F22-1</f>
        <v>3.64878048780488</v>
      </c>
    </row>
    <row r="23" customFormat="false" ht="12.8" hidden="false" customHeight="false" outlineLevel="0" collapsed="false">
      <c r="A23" s="113" t="s">
        <v>132</v>
      </c>
      <c r="B23" s="114" t="s">
        <v>133</v>
      </c>
      <c r="C23" s="2" t="s">
        <v>134</v>
      </c>
      <c r="D23" s="110" t="s">
        <v>135</v>
      </c>
      <c r="E23" s="112" t="n">
        <v>1289</v>
      </c>
      <c r="F23" s="106" t="n">
        <v>2415</v>
      </c>
      <c r="G23" s="106" t="n">
        <v>1724</v>
      </c>
      <c r="H23" s="106" t="n">
        <v>1431</v>
      </c>
      <c r="I23" s="106" t="n">
        <v>1622</v>
      </c>
      <c r="J23" s="106" t="n">
        <v>730</v>
      </c>
      <c r="K23" s="107" t="n">
        <f aca="false">+I23/H23-1</f>
        <v>0.133473095737247</v>
      </c>
      <c r="L23" s="107" t="n">
        <f aca="false">+I23/F23-1</f>
        <v>-0.328364389233955</v>
      </c>
    </row>
    <row r="24" customFormat="false" ht="12.8" hidden="false" customHeight="false" outlineLevel="0" collapsed="false">
      <c r="A24" s="116" t="s">
        <v>136</v>
      </c>
      <c r="B24" s="117" t="s">
        <v>137</v>
      </c>
      <c r="C24" s="2" t="s">
        <v>138</v>
      </c>
      <c r="D24" s="2" t="s">
        <v>139</v>
      </c>
      <c r="E24" s="112" t="n">
        <v>468</v>
      </c>
      <c r="F24" s="106" t="n">
        <v>618</v>
      </c>
      <c r="G24" s="106" t="n">
        <v>368</v>
      </c>
      <c r="H24" s="106" t="n">
        <v>706</v>
      </c>
      <c r="I24" s="106" t="n">
        <v>1247</v>
      </c>
      <c r="J24" s="106" t="n">
        <v>713</v>
      </c>
      <c r="K24" s="107" t="n">
        <f aca="false">+I24/H24-1</f>
        <v>0.76628895184136</v>
      </c>
      <c r="L24" s="107" t="n">
        <f aca="false">+I24/F24-1</f>
        <v>1.01779935275081</v>
      </c>
    </row>
    <row r="25" customFormat="false" ht="12.8" hidden="false" customHeight="false" outlineLevel="0" collapsed="false">
      <c r="A25" s="113" t="s">
        <v>140</v>
      </c>
      <c r="B25" s="114" t="s">
        <v>141</v>
      </c>
      <c r="C25" s="2" t="s">
        <v>142</v>
      </c>
      <c r="D25" s="2" t="s">
        <v>143</v>
      </c>
      <c r="E25" s="112" t="n">
        <v>1634</v>
      </c>
      <c r="F25" s="106" t="n">
        <v>1099</v>
      </c>
      <c r="G25" s="106" t="n">
        <v>722</v>
      </c>
      <c r="H25" s="106" t="n">
        <v>699</v>
      </c>
      <c r="I25" s="106" t="n">
        <v>554</v>
      </c>
      <c r="J25" s="106" t="n">
        <v>661</v>
      </c>
      <c r="K25" s="107" t="n">
        <f aca="false">+I25/H25-1</f>
        <v>-0.207439198855508</v>
      </c>
      <c r="L25" s="107" t="n">
        <f aca="false">+I25/F25-1</f>
        <v>-0.495905368516834</v>
      </c>
    </row>
    <row r="26" customFormat="false" ht="12.8" hidden="false" customHeight="false" outlineLevel="0" collapsed="false">
      <c r="A26" s="113" t="s">
        <v>144</v>
      </c>
      <c r="B26" s="114" t="s">
        <v>145</v>
      </c>
      <c r="C26" s="2" t="s">
        <v>146</v>
      </c>
      <c r="D26" s="118" t="s">
        <v>147</v>
      </c>
      <c r="E26" s="112" t="n">
        <v>567</v>
      </c>
      <c r="F26" s="106" t="n">
        <v>335</v>
      </c>
      <c r="G26" s="106" t="n">
        <v>451</v>
      </c>
      <c r="H26" s="115" t="n">
        <v>611</v>
      </c>
      <c r="I26" s="115" t="n">
        <v>926</v>
      </c>
      <c r="J26" s="115" t="n">
        <v>653</v>
      </c>
      <c r="K26" s="107" t="n">
        <f aca="false">+I26/H26-1</f>
        <v>0.515548281505728</v>
      </c>
      <c r="L26" s="107" t="n">
        <f aca="false">+I26/F26-1</f>
        <v>1.76417910447761</v>
      </c>
    </row>
    <row r="27" customFormat="false" ht="12.8" hidden="false" customHeight="false" outlineLevel="0" collapsed="false">
      <c r="A27" s="116" t="s">
        <v>148</v>
      </c>
      <c r="B27" s="117" t="s">
        <v>149</v>
      </c>
      <c r="C27" s="2" t="s">
        <v>150</v>
      </c>
      <c r="D27" s="2" t="s">
        <v>151</v>
      </c>
      <c r="E27" s="112" t="n">
        <v>1048</v>
      </c>
      <c r="F27" s="106" t="n">
        <v>1186</v>
      </c>
      <c r="G27" s="106" t="n">
        <v>1089</v>
      </c>
      <c r="H27" s="106" t="n">
        <v>1278</v>
      </c>
      <c r="I27" s="106" t="n">
        <v>886</v>
      </c>
      <c r="J27" s="106" t="n">
        <v>631</v>
      </c>
      <c r="K27" s="107" t="n">
        <f aca="false">+I27/H27-1</f>
        <v>-0.306729264475743</v>
      </c>
      <c r="L27" s="107" t="n">
        <f aca="false">+I27/F27-1</f>
        <v>-0.252951096121417</v>
      </c>
    </row>
    <row r="28" customFormat="false" ht="12.8" hidden="false" customHeight="false" outlineLevel="0" collapsed="false">
      <c r="A28" s="116" t="s">
        <v>152</v>
      </c>
      <c r="B28" s="117" t="s">
        <v>153</v>
      </c>
      <c r="C28" s="2" t="s">
        <v>154</v>
      </c>
      <c r="D28" s="2" t="s">
        <v>155</v>
      </c>
      <c r="E28" s="112" t="n">
        <v>395</v>
      </c>
      <c r="F28" s="106" t="n">
        <v>287</v>
      </c>
      <c r="G28" s="106" t="n">
        <v>150</v>
      </c>
      <c r="H28" s="115" t="n">
        <v>411</v>
      </c>
      <c r="I28" s="115" t="n">
        <v>370</v>
      </c>
      <c r="J28" s="115" t="n">
        <v>574</v>
      </c>
      <c r="K28" s="107" t="n">
        <f aca="false">+I28/H28-1</f>
        <v>-0.0997566909975669</v>
      </c>
      <c r="L28" s="107" t="n">
        <f aca="false">+I28/F28-1</f>
        <v>0.289198606271777</v>
      </c>
    </row>
    <row r="29" customFormat="false" ht="12.8" hidden="false" customHeight="false" outlineLevel="0" collapsed="false">
      <c r="A29" s="116" t="s">
        <v>156</v>
      </c>
      <c r="B29" s="117" t="s">
        <v>157</v>
      </c>
      <c r="C29" s="2" t="s">
        <v>158</v>
      </c>
      <c r="D29" s="2" t="s">
        <v>159</v>
      </c>
      <c r="E29" s="112" t="n">
        <v>358</v>
      </c>
      <c r="F29" s="106" t="n">
        <v>253</v>
      </c>
      <c r="G29" s="106" t="n">
        <v>243</v>
      </c>
      <c r="H29" s="106" t="n">
        <v>336</v>
      </c>
      <c r="I29" s="106" t="n">
        <v>183</v>
      </c>
      <c r="J29" s="106" t="n">
        <v>555</v>
      </c>
      <c r="K29" s="107" t="n">
        <f aca="false">+I29/H29-1</f>
        <v>-0.455357142857143</v>
      </c>
      <c r="L29" s="107" t="n">
        <f aca="false">+I29/F29-1</f>
        <v>-0.276679841897233</v>
      </c>
    </row>
    <row r="30" customFormat="false" ht="12.8" hidden="false" customHeight="false" outlineLevel="0" collapsed="false">
      <c r="A30" s="113" t="s">
        <v>160</v>
      </c>
      <c r="B30" s="114" t="s">
        <v>161</v>
      </c>
      <c r="C30" s="2" t="s">
        <v>162</v>
      </c>
      <c r="D30" s="2" t="s">
        <v>163</v>
      </c>
      <c r="E30" s="112" t="n">
        <v>713</v>
      </c>
      <c r="F30" s="106" t="n">
        <v>426</v>
      </c>
      <c r="G30" s="106" t="n">
        <v>677</v>
      </c>
      <c r="H30" s="115" t="n">
        <v>1072</v>
      </c>
      <c r="I30" s="115" t="n">
        <v>583</v>
      </c>
      <c r="J30" s="115" t="n">
        <v>536</v>
      </c>
      <c r="K30" s="107" t="n">
        <f aca="false">+I30/H30-1</f>
        <v>-0.45615671641791</v>
      </c>
      <c r="L30" s="107" t="n">
        <f aca="false">+I30/F30-1</f>
        <v>0.368544600938967</v>
      </c>
    </row>
    <row r="31" customFormat="false" ht="12.8" hidden="false" customHeight="false" outlineLevel="0" collapsed="false">
      <c r="A31" s="113" t="s">
        <v>164</v>
      </c>
      <c r="B31" s="114" t="s">
        <v>165</v>
      </c>
      <c r="C31" s="2" t="s">
        <v>166</v>
      </c>
      <c r="D31" s="2" t="s">
        <v>167</v>
      </c>
      <c r="E31" s="112" t="n">
        <v>1457</v>
      </c>
      <c r="F31" s="106" t="n">
        <v>1293</v>
      </c>
      <c r="G31" s="106" t="n">
        <v>659</v>
      </c>
      <c r="H31" s="106" t="n">
        <v>799</v>
      </c>
      <c r="I31" s="106" t="n">
        <v>605</v>
      </c>
      <c r="J31" s="106" t="n">
        <v>510</v>
      </c>
      <c r="K31" s="107" t="n">
        <f aca="false">+I31/H31-1</f>
        <v>-0.242803504380476</v>
      </c>
      <c r="L31" s="107" t="n">
        <f aca="false">+I31/F31-1</f>
        <v>-0.532095901005414</v>
      </c>
    </row>
    <row r="32" customFormat="false" ht="12.8" hidden="false" customHeight="false" outlineLevel="0" collapsed="false">
      <c r="A32" s="113" t="s">
        <v>168</v>
      </c>
      <c r="B32" s="114" t="s">
        <v>169</v>
      </c>
      <c r="C32" s="2" t="s">
        <v>170</v>
      </c>
      <c r="D32" s="2" t="s">
        <v>171</v>
      </c>
      <c r="E32" s="112" t="n">
        <v>1744</v>
      </c>
      <c r="F32" s="106" t="n">
        <v>1073</v>
      </c>
      <c r="G32" s="106" t="n">
        <v>751</v>
      </c>
      <c r="H32" s="115" t="n">
        <v>870</v>
      </c>
      <c r="I32" s="115" t="n">
        <v>490</v>
      </c>
      <c r="J32" s="115" t="n">
        <v>410</v>
      </c>
      <c r="K32" s="107" t="n">
        <f aca="false">+I32/H32-1</f>
        <v>-0.436781609195402</v>
      </c>
      <c r="L32" s="107" t="n">
        <f aca="false">+I32/F32-1</f>
        <v>-0.543336439888164</v>
      </c>
    </row>
    <row r="33" customFormat="false" ht="12.8" hidden="false" customHeight="false" outlineLevel="0" collapsed="false">
      <c r="A33" s="116" t="s">
        <v>172</v>
      </c>
      <c r="B33" s="117" t="s">
        <v>173</v>
      </c>
      <c r="C33" s="2" t="s">
        <v>174</v>
      </c>
      <c r="D33" s="2" t="s">
        <v>175</v>
      </c>
      <c r="E33" s="112" t="n">
        <v>128</v>
      </c>
      <c r="F33" s="106" t="n">
        <v>111</v>
      </c>
      <c r="G33" s="106" t="n">
        <v>169</v>
      </c>
      <c r="H33" s="106" t="n">
        <v>279</v>
      </c>
      <c r="I33" s="106" t="n">
        <v>282</v>
      </c>
      <c r="J33" s="106" t="n">
        <v>381</v>
      </c>
      <c r="K33" s="107" t="n">
        <f aca="false">+I33/H33-1</f>
        <v>0.010752688172043</v>
      </c>
      <c r="L33" s="107" t="n">
        <f aca="false">+I33/F33-1</f>
        <v>1.54054054054054</v>
      </c>
    </row>
    <row r="34" customFormat="false" ht="12.8" hidden="false" customHeight="false" outlineLevel="0" collapsed="false">
      <c r="A34" s="116" t="s">
        <v>176</v>
      </c>
      <c r="B34" s="117" t="s">
        <v>177</v>
      </c>
      <c r="C34" s="2" t="s">
        <v>178</v>
      </c>
      <c r="D34" s="110" t="s">
        <v>179</v>
      </c>
      <c r="E34" s="112" t="n">
        <v>436</v>
      </c>
      <c r="F34" s="106" t="n">
        <v>241</v>
      </c>
      <c r="G34" s="106" t="n">
        <v>210</v>
      </c>
      <c r="H34" s="115" t="n">
        <v>433</v>
      </c>
      <c r="I34" s="115" t="n">
        <v>369</v>
      </c>
      <c r="J34" s="115" t="n">
        <v>362</v>
      </c>
      <c r="K34" s="107" t="n">
        <f aca="false">+I34/H34-1</f>
        <v>-0.147806004618938</v>
      </c>
      <c r="L34" s="107" t="n">
        <f aca="false">+I34/F34-1</f>
        <v>0.531120331950207</v>
      </c>
    </row>
    <row r="35" customFormat="false" ht="12.8" hidden="false" customHeight="false" outlineLevel="0" collapsed="false">
      <c r="A35" s="113" t="s">
        <v>180</v>
      </c>
      <c r="B35" s="114" t="s">
        <v>181</v>
      </c>
      <c r="C35" s="2" t="s">
        <v>182</v>
      </c>
      <c r="D35" s="2" t="s">
        <v>183</v>
      </c>
      <c r="E35" s="112" t="n">
        <v>250</v>
      </c>
      <c r="F35" s="106" t="n">
        <v>164</v>
      </c>
      <c r="G35" s="106" t="n">
        <v>250</v>
      </c>
      <c r="H35" s="115" t="n">
        <v>295</v>
      </c>
      <c r="I35" s="115" t="n">
        <v>222</v>
      </c>
      <c r="J35" s="115" t="n">
        <v>315</v>
      </c>
      <c r="K35" s="107" t="n">
        <f aca="false">+I35/H35-1</f>
        <v>-0.247457627118644</v>
      </c>
      <c r="L35" s="107" t="n">
        <f aca="false">+I35/F35-1</f>
        <v>0.353658536585366</v>
      </c>
    </row>
    <row r="36" customFormat="false" ht="12.8" hidden="false" customHeight="false" outlineLevel="0" collapsed="false">
      <c r="A36" s="116" t="s">
        <v>184</v>
      </c>
      <c r="B36" s="117" t="s">
        <v>185</v>
      </c>
      <c r="C36" s="2" t="s">
        <v>186</v>
      </c>
      <c r="D36" s="2" t="s">
        <v>187</v>
      </c>
      <c r="E36" s="112" t="n">
        <v>229</v>
      </c>
      <c r="F36" s="106" t="n">
        <v>244</v>
      </c>
      <c r="G36" s="106" t="n">
        <v>206</v>
      </c>
      <c r="H36" s="115" t="n">
        <v>505</v>
      </c>
      <c r="I36" s="115" t="n">
        <v>340</v>
      </c>
      <c r="J36" s="115" t="n">
        <v>276</v>
      </c>
      <c r="K36" s="107" t="n">
        <f aca="false">+I36/H36-1</f>
        <v>-0.326732673267327</v>
      </c>
      <c r="L36" s="107" t="n">
        <f aca="false">+I36/F36-1</f>
        <v>0.39344262295082</v>
      </c>
    </row>
    <row r="37" customFormat="false" ht="12.8" hidden="false" customHeight="false" outlineLevel="0" collapsed="false">
      <c r="A37" s="113" t="s">
        <v>188</v>
      </c>
      <c r="B37" s="114" t="s">
        <v>189</v>
      </c>
      <c r="C37" s="2" t="s">
        <v>190</v>
      </c>
      <c r="D37" s="2" t="s">
        <v>191</v>
      </c>
      <c r="E37" s="112" t="n">
        <v>150</v>
      </c>
      <c r="F37" s="106" t="n">
        <v>126</v>
      </c>
      <c r="G37" s="106" t="n">
        <v>103</v>
      </c>
      <c r="H37" s="106" t="n">
        <v>209</v>
      </c>
      <c r="I37" s="1" t="n">
        <v>332</v>
      </c>
      <c r="J37" s="1" t="n">
        <v>255</v>
      </c>
      <c r="K37" s="107" t="n">
        <f aca="false">+I37/H37-1</f>
        <v>0.588516746411483</v>
      </c>
      <c r="L37" s="107" t="n">
        <f aca="false">+I37/F37-1</f>
        <v>1.63492063492063</v>
      </c>
    </row>
    <row r="38" customFormat="false" ht="12.8" hidden="false" customHeight="false" outlineLevel="0" collapsed="false">
      <c r="A38" s="113" t="s">
        <v>192</v>
      </c>
      <c r="B38" s="114" t="s">
        <v>193</v>
      </c>
      <c r="C38" s="2" t="s">
        <v>194</v>
      </c>
      <c r="D38" s="2" t="s">
        <v>195</v>
      </c>
      <c r="E38" s="112" t="n">
        <v>72</v>
      </c>
      <c r="F38" s="106" t="n">
        <v>35</v>
      </c>
      <c r="G38" s="106" t="n">
        <v>27</v>
      </c>
      <c r="H38" s="106" t="n">
        <v>123</v>
      </c>
      <c r="I38" s="106" t="n">
        <v>384</v>
      </c>
      <c r="J38" s="106" t="n">
        <v>229</v>
      </c>
      <c r="K38" s="107" t="n">
        <f aca="false">+I38/H38-1</f>
        <v>2.1219512195122</v>
      </c>
      <c r="L38" s="107" t="n">
        <f aca="false">+I38/F38-1</f>
        <v>9.97142857142857</v>
      </c>
    </row>
    <row r="39" customFormat="false" ht="12.8" hidden="false" customHeight="false" outlineLevel="0" collapsed="false">
      <c r="A39" s="113" t="s">
        <v>196</v>
      </c>
      <c r="B39" s="114" t="s">
        <v>197</v>
      </c>
      <c r="C39" s="2" t="s">
        <v>198</v>
      </c>
      <c r="D39" s="2" t="s">
        <v>199</v>
      </c>
      <c r="E39" s="112" t="n">
        <v>114</v>
      </c>
      <c r="F39" s="106" t="n">
        <v>91</v>
      </c>
      <c r="G39" s="106" t="n">
        <v>101</v>
      </c>
      <c r="H39" s="106" t="n">
        <v>161</v>
      </c>
      <c r="I39" s="106" t="n">
        <v>161</v>
      </c>
      <c r="J39" s="106" t="n">
        <v>229</v>
      </c>
      <c r="K39" s="107" t="n">
        <f aca="false">+I39/H39-1</f>
        <v>0</v>
      </c>
      <c r="L39" s="107" t="n">
        <f aca="false">+I39/F39-1</f>
        <v>0.769230769230769</v>
      </c>
    </row>
    <row r="40" customFormat="false" ht="12.8" hidden="false" customHeight="false" outlineLevel="0" collapsed="false">
      <c r="A40" s="116" t="s">
        <v>200</v>
      </c>
      <c r="B40" s="117" t="s">
        <v>201</v>
      </c>
      <c r="C40" s="2" t="s">
        <v>202</v>
      </c>
      <c r="D40" s="2" t="s">
        <v>203</v>
      </c>
      <c r="E40" s="112" t="n">
        <v>61</v>
      </c>
      <c r="F40" s="106" t="n">
        <v>21</v>
      </c>
      <c r="G40" s="106" t="n">
        <v>24</v>
      </c>
      <c r="H40" s="115" t="n">
        <v>67</v>
      </c>
      <c r="I40" s="115" t="n">
        <v>169</v>
      </c>
      <c r="J40" s="115" t="n">
        <v>221</v>
      </c>
      <c r="K40" s="107" t="n">
        <f aca="false">+I40/H40-1</f>
        <v>1.52238805970149</v>
      </c>
      <c r="L40" s="107" t="n">
        <f aca="false">+I40/F40-1</f>
        <v>7.04761904761905</v>
      </c>
    </row>
    <row r="41" customFormat="false" ht="12.8" hidden="false" customHeight="false" outlineLevel="0" collapsed="false">
      <c r="A41" s="116" t="s">
        <v>204</v>
      </c>
      <c r="B41" s="117" t="s">
        <v>205</v>
      </c>
      <c r="C41" s="2" t="s">
        <v>206</v>
      </c>
      <c r="D41" s="2" t="s">
        <v>207</v>
      </c>
      <c r="E41" s="112" t="n">
        <v>92</v>
      </c>
      <c r="F41" s="106" t="n">
        <v>191</v>
      </c>
      <c r="G41" s="106" t="n">
        <v>162</v>
      </c>
      <c r="H41" s="106" t="n">
        <v>265</v>
      </c>
      <c r="I41" s="106" t="n">
        <v>92</v>
      </c>
      <c r="J41" s="106" t="n">
        <v>221</v>
      </c>
      <c r="K41" s="107" t="n">
        <f aca="false">+I41/H41-1</f>
        <v>-0.652830188679245</v>
      </c>
      <c r="L41" s="107" t="n">
        <f aca="false">+I41/F41-1</f>
        <v>-0.518324607329843</v>
      </c>
    </row>
    <row r="42" customFormat="false" ht="12.8" hidden="false" customHeight="false" outlineLevel="0" collapsed="false">
      <c r="A42" s="116" t="s">
        <v>208</v>
      </c>
      <c r="B42" s="117" t="s">
        <v>209</v>
      </c>
      <c r="C42" s="2" t="s">
        <v>210</v>
      </c>
      <c r="D42" s="2" t="s">
        <v>211</v>
      </c>
      <c r="E42" s="112" t="n">
        <v>38</v>
      </c>
      <c r="F42" s="106" t="n">
        <v>62</v>
      </c>
      <c r="G42" s="106" t="n">
        <v>180</v>
      </c>
      <c r="H42" s="115" t="n">
        <v>290</v>
      </c>
      <c r="I42" s="115" t="n">
        <v>160</v>
      </c>
      <c r="J42" s="115" t="n">
        <v>208</v>
      </c>
      <c r="K42" s="107" t="n">
        <f aca="false">+I42/H42-1</f>
        <v>-0.448275862068966</v>
      </c>
      <c r="L42" s="107" t="n">
        <f aca="false">+I42/F42-1</f>
        <v>1.58064516129032</v>
      </c>
    </row>
    <row r="43" customFormat="false" ht="12.8" hidden="false" customHeight="false" outlineLevel="0" collapsed="false">
      <c r="A43" s="113" t="s">
        <v>212</v>
      </c>
      <c r="B43" s="114" t="s">
        <v>213</v>
      </c>
      <c r="C43" s="2" t="s">
        <v>214</v>
      </c>
      <c r="D43" s="2" t="s">
        <v>215</v>
      </c>
      <c r="E43" s="112" t="n">
        <v>968</v>
      </c>
      <c r="F43" s="106" t="n">
        <v>688</v>
      </c>
      <c r="G43" s="106" t="n">
        <v>383</v>
      </c>
      <c r="H43" s="106" t="n">
        <v>450</v>
      </c>
      <c r="I43" s="106" t="n">
        <v>211</v>
      </c>
      <c r="J43" s="106" t="n">
        <v>185</v>
      </c>
      <c r="K43" s="107" t="n">
        <f aca="false">+I43/H43-1</f>
        <v>-0.531111111111111</v>
      </c>
      <c r="L43" s="107" t="n">
        <f aca="false">+I43/F43-1</f>
        <v>-0.693313953488372</v>
      </c>
    </row>
    <row r="44" customFormat="false" ht="12.8" hidden="false" customHeight="false" outlineLevel="0" collapsed="false">
      <c r="A44" s="116" t="s">
        <v>216</v>
      </c>
      <c r="B44" s="117" t="s">
        <v>217</v>
      </c>
      <c r="C44" s="2" t="s">
        <v>218</v>
      </c>
      <c r="D44" s="2" t="s">
        <v>219</v>
      </c>
      <c r="E44" s="112" t="n">
        <v>347</v>
      </c>
      <c r="F44" s="106" t="n">
        <v>327</v>
      </c>
      <c r="G44" s="106" t="n">
        <v>186</v>
      </c>
      <c r="H44" s="106" t="n">
        <v>314</v>
      </c>
      <c r="I44" s="106" t="n">
        <v>139</v>
      </c>
      <c r="J44" s="106" t="n">
        <v>185</v>
      </c>
      <c r="K44" s="107" t="n">
        <f aca="false">+I44/H44-1</f>
        <v>-0.557324840764331</v>
      </c>
      <c r="L44" s="107" t="n">
        <f aca="false">+I44/F44-1</f>
        <v>-0.574923547400612</v>
      </c>
    </row>
    <row r="45" customFormat="false" ht="12.8" hidden="false" customHeight="false" outlineLevel="0" collapsed="false">
      <c r="A45" s="116" t="s">
        <v>220</v>
      </c>
      <c r="B45" s="117" t="s">
        <v>221</v>
      </c>
      <c r="C45" s="2" t="s">
        <v>222</v>
      </c>
      <c r="D45" s="2" t="s">
        <v>223</v>
      </c>
      <c r="E45" s="112" t="n">
        <v>44</v>
      </c>
      <c r="F45" s="106" t="n">
        <v>40</v>
      </c>
      <c r="G45" s="106" t="n">
        <v>20</v>
      </c>
      <c r="H45" s="106" t="n">
        <v>80</v>
      </c>
      <c r="I45" s="106" t="n">
        <v>95</v>
      </c>
      <c r="J45" s="106" t="n">
        <v>184</v>
      </c>
      <c r="K45" s="107" t="n">
        <f aca="false">+I45/H45-1</f>
        <v>0.1875</v>
      </c>
      <c r="L45" s="107" t="n">
        <f aca="false">+I45/F45-1</f>
        <v>1.375</v>
      </c>
    </row>
    <row r="46" customFormat="false" ht="12.8" hidden="false" customHeight="false" outlineLevel="0" collapsed="false">
      <c r="A46" s="113" t="s">
        <v>224</v>
      </c>
      <c r="B46" s="114" t="s">
        <v>225</v>
      </c>
      <c r="C46" s="2" t="s">
        <v>226</v>
      </c>
      <c r="D46" s="2" t="s">
        <v>227</v>
      </c>
      <c r="E46" s="112" t="n">
        <v>132</v>
      </c>
      <c r="F46" s="106" t="n">
        <v>162</v>
      </c>
      <c r="G46" s="106" t="n">
        <v>124</v>
      </c>
      <c r="H46" s="106" t="n">
        <v>173</v>
      </c>
      <c r="I46" s="106" t="n">
        <v>146</v>
      </c>
      <c r="J46" s="106" t="n">
        <v>170</v>
      </c>
      <c r="K46" s="107" t="n">
        <f aca="false">+I46/H46-1</f>
        <v>-0.15606936416185</v>
      </c>
      <c r="L46" s="107" t="n">
        <f aca="false">+I46/F46-1</f>
        <v>-0.0987654320987654</v>
      </c>
    </row>
    <row r="47" customFormat="false" ht="12.8" hidden="false" customHeight="false" outlineLevel="0" collapsed="false">
      <c r="A47" s="116" t="s">
        <v>228</v>
      </c>
      <c r="B47" s="117" t="s">
        <v>229</v>
      </c>
      <c r="C47" s="2" t="s">
        <v>230</v>
      </c>
      <c r="D47" s="2" t="s">
        <v>231</v>
      </c>
      <c r="E47" s="112" t="n">
        <v>57</v>
      </c>
      <c r="F47" s="106" t="n">
        <v>57</v>
      </c>
      <c r="G47" s="106" t="n">
        <v>48</v>
      </c>
      <c r="H47" s="115" t="n">
        <v>50</v>
      </c>
      <c r="I47" s="115" t="n">
        <v>214</v>
      </c>
      <c r="J47" s="115" t="n">
        <v>162</v>
      </c>
      <c r="K47" s="107" t="n">
        <f aca="false">+I47/H47-1</f>
        <v>3.28</v>
      </c>
      <c r="L47" s="107" t="n">
        <f aca="false">+I47/F47-1</f>
        <v>2.75438596491228</v>
      </c>
    </row>
    <row r="48" customFormat="false" ht="12.8" hidden="false" customHeight="false" outlineLevel="0" collapsed="false">
      <c r="A48" s="116" t="s">
        <v>232</v>
      </c>
      <c r="B48" s="117" t="s">
        <v>233</v>
      </c>
      <c r="C48" s="2" t="s">
        <v>234</v>
      </c>
      <c r="D48" s="2" t="s">
        <v>235</v>
      </c>
      <c r="E48" s="112" t="n">
        <v>119</v>
      </c>
      <c r="F48" s="106" t="n">
        <v>80</v>
      </c>
      <c r="G48" s="106" t="n">
        <v>86</v>
      </c>
      <c r="H48" s="115" t="n">
        <v>163</v>
      </c>
      <c r="I48" s="115" t="n">
        <v>281</v>
      </c>
      <c r="J48" s="115" t="n">
        <v>162</v>
      </c>
      <c r="K48" s="107" t="n">
        <f aca="false">+I48/H48-1</f>
        <v>0.723926380368098</v>
      </c>
      <c r="L48" s="107" t="n">
        <f aca="false">+I48/F48-1</f>
        <v>2.5125</v>
      </c>
    </row>
    <row r="49" customFormat="false" ht="12.8" hidden="false" customHeight="false" outlineLevel="0" collapsed="false">
      <c r="A49" s="113" t="s">
        <v>236</v>
      </c>
      <c r="B49" s="114" t="s">
        <v>237</v>
      </c>
      <c r="C49" s="2" t="s">
        <v>238</v>
      </c>
      <c r="D49" s="110" t="s">
        <v>239</v>
      </c>
      <c r="E49" s="112" t="n">
        <v>250</v>
      </c>
      <c r="F49" s="106" t="n">
        <v>171</v>
      </c>
      <c r="G49" s="106" t="n">
        <v>186</v>
      </c>
      <c r="H49" s="115" t="n">
        <v>230</v>
      </c>
      <c r="I49" s="115" t="n">
        <v>219</v>
      </c>
      <c r="J49" s="115" t="n">
        <v>159</v>
      </c>
      <c r="K49" s="107" t="n">
        <f aca="false">+I49/H49-1</f>
        <v>-0.0478260869565217</v>
      </c>
      <c r="L49" s="107" t="n">
        <f aca="false">+I49/F49-1</f>
        <v>0.280701754385965</v>
      </c>
    </row>
    <row r="50" customFormat="false" ht="12.8" hidden="false" customHeight="false" outlineLevel="0" collapsed="false">
      <c r="A50" s="113" t="s">
        <v>240</v>
      </c>
      <c r="B50" s="114" t="s">
        <v>241</v>
      </c>
      <c r="C50" s="2" t="s">
        <v>242</v>
      </c>
      <c r="D50" s="2" t="s">
        <v>243</v>
      </c>
      <c r="E50" s="112" t="n">
        <v>39</v>
      </c>
      <c r="F50" s="106" t="n">
        <v>42</v>
      </c>
      <c r="G50" s="106" t="n">
        <v>110</v>
      </c>
      <c r="H50" s="115" t="n">
        <v>173</v>
      </c>
      <c r="I50" s="115" t="n">
        <v>105</v>
      </c>
      <c r="J50" s="115" t="n">
        <v>142</v>
      </c>
      <c r="K50" s="107" t="n">
        <f aca="false">+I50/H50-1</f>
        <v>-0.393063583815029</v>
      </c>
      <c r="L50" s="107" t="n">
        <f aca="false">+I50/F50-1</f>
        <v>1.5</v>
      </c>
    </row>
    <row r="51" customFormat="false" ht="12.8" hidden="false" customHeight="false" outlineLevel="0" collapsed="false">
      <c r="A51" s="113" t="s">
        <v>244</v>
      </c>
      <c r="B51" s="114" t="s">
        <v>245</v>
      </c>
      <c r="C51" s="2" t="s">
        <v>246</v>
      </c>
      <c r="D51" s="2" t="s">
        <v>247</v>
      </c>
      <c r="E51" s="112" t="n">
        <v>337</v>
      </c>
      <c r="F51" s="106" t="n">
        <v>317</v>
      </c>
      <c r="G51" s="106" t="n">
        <v>292</v>
      </c>
      <c r="H51" s="106" t="n">
        <v>427</v>
      </c>
      <c r="I51" s="106" t="n">
        <v>162</v>
      </c>
      <c r="J51" s="106" t="n">
        <v>132</v>
      </c>
      <c r="K51" s="107" t="n">
        <f aca="false">+I51/H51-1</f>
        <v>-0.620608899297424</v>
      </c>
      <c r="L51" s="107" t="n">
        <f aca="false">+I51/F51-1</f>
        <v>-0.488958990536278</v>
      </c>
    </row>
    <row r="52" customFormat="false" ht="12.8" hidden="false" customHeight="false" outlineLevel="0" collapsed="false">
      <c r="A52" s="116" t="n">
        <v>32</v>
      </c>
      <c r="B52" s="117" t="n">
        <v>53</v>
      </c>
      <c r="C52" s="2" t="s">
        <v>248</v>
      </c>
      <c r="D52" s="118" t="s">
        <v>249</v>
      </c>
      <c r="E52" s="112" t="n">
        <v>314</v>
      </c>
      <c r="F52" s="106" t="n">
        <v>341</v>
      </c>
      <c r="G52" s="106" t="n">
        <v>208</v>
      </c>
      <c r="H52" s="106" t="n">
        <v>233</v>
      </c>
      <c r="I52" s="106" t="n">
        <v>143</v>
      </c>
      <c r="J52" s="106" t="n">
        <v>132</v>
      </c>
      <c r="K52" s="107" t="n">
        <f aca="false">+I52/H52-1</f>
        <v>-0.386266094420601</v>
      </c>
      <c r="L52" s="107" t="n">
        <f aca="false">+I52/F52-1</f>
        <v>-0.580645161290323</v>
      </c>
    </row>
    <row r="53" customFormat="false" ht="12.8" hidden="false" customHeight="false" outlineLevel="0" collapsed="false">
      <c r="A53" s="113" t="s">
        <v>250</v>
      </c>
      <c r="B53" s="114" t="s">
        <v>251</v>
      </c>
      <c r="C53" s="2" t="s">
        <v>252</v>
      </c>
      <c r="D53" s="110" t="s">
        <v>253</v>
      </c>
      <c r="E53" s="112" t="n">
        <v>597</v>
      </c>
      <c r="F53" s="106" t="n">
        <v>206</v>
      </c>
      <c r="G53" s="106" t="n">
        <v>111</v>
      </c>
      <c r="H53" s="106" t="n">
        <v>327</v>
      </c>
      <c r="I53" s="106" t="n">
        <v>104</v>
      </c>
      <c r="J53" s="106" t="n">
        <v>125</v>
      </c>
      <c r="K53" s="107" t="n">
        <f aca="false">+I53/H53-1</f>
        <v>-0.681957186544343</v>
      </c>
      <c r="L53" s="107" t="n">
        <f aca="false">+I53/F53-1</f>
        <v>-0.495145631067961</v>
      </c>
    </row>
    <row r="54" customFormat="false" ht="12.8" hidden="false" customHeight="false" outlineLevel="0" collapsed="false">
      <c r="A54" s="113" t="s">
        <v>254</v>
      </c>
      <c r="B54" s="114" t="s">
        <v>255</v>
      </c>
      <c r="C54" s="2" t="s">
        <v>48</v>
      </c>
      <c r="D54" s="2" t="s">
        <v>256</v>
      </c>
      <c r="E54" s="112" t="n">
        <v>86</v>
      </c>
      <c r="F54" s="106" t="n">
        <v>60</v>
      </c>
      <c r="G54" s="106" t="n">
        <v>63</v>
      </c>
      <c r="H54" s="106" t="n">
        <v>84</v>
      </c>
      <c r="I54" s="106" t="n">
        <v>66</v>
      </c>
      <c r="J54" s="106" t="n">
        <v>123</v>
      </c>
      <c r="K54" s="107" t="n">
        <f aca="false">+I54/H54-1</f>
        <v>-0.214285714285714</v>
      </c>
      <c r="L54" s="107" t="n">
        <f aca="false">+I54/F54-1</f>
        <v>0.1</v>
      </c>
    </row>
    <row r="55" customFormat="false" ht="12.8" hidden="false" customHeight="false" outlineLevel="0" collapsed="false">
      <c r="A55" s="113" t="s">
        <v>257</v>
      </c>
      <c r="B55" s="114" t="s">
        <v>258</v>
      </c>
      <c r="C55" s="2" t="s">
        <v>259</v>
      </c>
      <c r="D55" s="2" t="s">
        <v>260</v>
      </c>
      <c r="E55" s="112" t="n">
        <v>175</v>
      </c>
      <c r="F55" s="106" t="n">
        <v>107</v>
      </c>
      <c r="G55" s="106" t="n">
        <v>72</v>
      </c>
      <c r="H55" s="106" t="n">
        <v>91</v>
      </c>
      <c r="I55" s="106" t="n">
        <v>208</v>
      </c>
      <c r="J55" s="106" t="n">
        <v>119</v>
      </c>
      <c r="K55" s="107" t="n">
        <f aca="false">+I55/H55-1</f>
        <v>1.28571428571429</v>
      </c>
      <c r="L55" s="107" t="n">
        <f aca="false">+I55/F55-1</f>
        <v>0.94392523364486</v>
      </c>
    </row>
    <row r="56" customFormat="false" ht="12.8" hidden="false" customHeight="false" outlineLevel="0" collapsed="false">
      <c r="A56" s="116" t="s">
        <v>261</v>
      </c>
      <c r="B56" s="117" t="s">
        <v>262</v>
      </c>
      <c r="C56" s="2" t="s">
        <v>263</v>
      </c>
      <c r="D56" s="2" t="s">
        <v>264</v>
      </c>
      <c r="E56" s="112" t="n">
        <v>235</v>
      </c>
      <c r="F56" s="106" t="n">
        <v>273</v>
      </c>
      <c r="G56" s="106" t="n">
        <v>75</v>
      </c>
      <c r="H56" s="115" t="n">
        <v>43</v>
      </c>
      <c r="I56" s="115"/>
      <c r="J56" s="115" t="n">
        <v>118</v>
      </c>
      <c r="K56" s="107" t="n">
        <f aca="false">+I56/H56-1</f>
        <v>-1</v>
      </c>
      <c r="L56" s="107" t="n">
        <f aca="false">+I56/F56-1</f>
        <v>-1</v>
      </c>
    </row>
    <row r="57" customFormat="false" ht="12.8" hidden="false" customHeight="false" outlineLevel="0" collapsed="false">
      <c r="A57" s="116" t="s">
        <v>265</v>
      </c>
      <c r="B57" s="117" t="s">
        <v>266</v>
      </c>
      <c r="C57" s="2" t="s">
        <v>267</v>
      </c>
      <c r="D57" s="2" t="s">
        <v>268</v>
      </c>
      <c r="E57" s="112" t="n">
        <v>572</v>
      </c>
      <c r="F57" s="106" t="n">
        <v>392</v>
      </c>
      <c r="G57" s="106" t="n">
        <v>178</v>
      </c>
      <c r="H57" s="106" t="n">
        <v>87</v>
      </c>
      <c r="I57" s="106" t="n">
        <v>135</v>
      </c>
      <c r="J57" s="106" t="n">
        <v>103</v>
      </c>
      <c r="K57" s="107" t="n">
        <f aca="false">+I57/H57-1</f>
        <v>0.551724137931035</v>
      </c>
      <c r="L57" s="107" t="n">
        <f aca="false">+I57/F57-1</f>
        <v>-0.655612244897959</v>
      </c>
    </row>
    <row r="58" customFormat="false" ht="12.8" hidden="false" customHeight="false" outlineLevel="0" collapsed="false">
      <c r="A58" s="116" t="s">
        <v>269</v>
      </c>
      <c r="B58" s="117" t="s">
        <v>270</v>
      </c>
      <c r="C58" s="2" t="s">
        <v>271</v>
      </c>
      <c r="D58" s="2" t="s">
        <v>272</v>
      </c>
      <c r="E58" s="112" t="n">
        <v>163</v>
      </c>
      <c r="F58" s="106" t="n">
        <v>117</v>
      </c>
      <c r="G58" s="106" t="n">
        <v>120</v>
      </c>
      <c r="H58" s="106" t="n">
        <v>308</v>
      </c>
      <c r="I58" s="106" t="n">
        <v>310</v>
      </c>
      <c r="J58" s="106" t="n">
        <v>99</v>
      </c>
      <c r="K58" s="107" t="n">
        <f aca="false">+I58/H58-1</f>
        <v>0.00649350649350655</v>
      </c>
      <c r="L58" s="107" t="n">
        <f aca="false">+I58/F58-1</f>
        <v>1.64957264957265</v>
      </c>
    </row>
    <row r="59" customFormat="false" ht="12.8" hidden="false" customHeight="false" outlineLevel="0" collapsed="false">
      <c r="A59" s="113" t="s">
        <v>273</v>
      </c>
      <c r="B59" s="114" t="s">
        <v>274</v>
      </c>
      <c r="C59" s="2" t="s">
        <v>275</v>
      </c>
      <c r="D59" s="2" t="s">
        <v>276</v>
      </c>
      <c r="E59" s="112" t="n">
        <v>289</v>
      </c>
      <c r="F59" s="106" t="n">
        <v>239</v>
      </c>
      <c r="G59" s="106" t="n">
        <v>139</v>
      </c>
      <c r="H59" s="106" t="n">
        <v>128</v>
      </c>
      <c r="I59" s="106" t="n">
        <v>136</v>
      </c>
      <c r="J59" s="106" t="n">
        <v>99</v>
      </c>
      <c r="K59" s="107" t="n">
        <f aca="false">+I59/H59-1</f>
        <v>0.0625</v>
      </c>
      <c r="L59" s="107" t="n">
        <f aca="false">+I59/F59-1</f>
        <v>-0.430962343096234</v>
      </c>
    </row>
    <row r="60" customFormat="false" ht="12.8" hidden="false" customHeight="false" outlineLevel="0" collapsed="false">
      <c r="A60" s="116" t="s">
        <v>277</v>
      </c>
      <c r="B60" s="117" t="s">
        <v>278</v>
      </c>
      <c r="C60" s="2" t="s">
        <v>279</v>
      </c>
      <c r="D60" s="2" t="s">
        <v>280</v>
      </c>
      <c r="E60" s="112" t="n">
        <v>26</v>
      </c>
      <c r="F60" s="106" t="n">
        <v>16</v>
      </c>
      <c r="G60" s="106" t="n">
        <v>14</v>
      </c>
      <c r="H60" s="115" t="n">
        <v>42</v>
      </c>
      <c r="I60" s="115" t="n">
        <v>82</v>
      </c>
      <c r="J60" s="115" t="n">
        <v>98</v>
      </c>
      <c r="K60" s="107" t="n">
        <f aca="false">+I60/H60-1</f>
        <v>0.952380952380952</v>
      </c>
      <c r="L60" s="107" t="n">
        <f aca="false">+I60/F60-1</f>
        <v>4.125</v>
      </c>
    </row>
    <row r="61" customFormat="false" ht="12.8" hidden="false" customHeight="false" outlineLevel="0" collapsed="false">
      <c r="A61" s="113" t="s">
        <v>281</v>
      </c>
      <c r="B61" s="114" t="s">
        <v>282</v>
      </c>
      <c r="C61" s="2" t="s">
        <v>283</v>
      </c>
      <c r="D61" s="118" t="s">
        <v>284</v>
      </c>
      <c r="E61" s="112" t="n">
        <v>96</v>
      </c>
      <c r="F61" s="106" t="n">
        <v>91</v>
      </c>
      <c r="G61" s="106" t="n">
        <v>136</v>
      </c>
      <c r="H61" s="106" t="n">
        <v>101</v>
      </c>
      <c r="I61" s="106" t="n">
        <v>54</v>
      </c>
      <c r="J61" s="106" t="n">
        <v>85</v>
      </c>
      <c r="K61" s="107" t="n">
        <f aca="false">+I61/H61-1</f>
        <v>-0.465346534653465</v>
      </c>
      <c r="L61" s="107" t="n">
        <f aca="false">+I61/F61-1</f>
        <v>-0.406593406593407</v>
      </c>
    </row>
    <row r="62" customFormat="false" ht="12.8" hidden="false" customHeight="false" outlineLevel="0" collapsed="false">
      <c r="A62" s="113" t="s">
        <v>285</v>
      </c>
      <c r="B62" s="114" t="s">
        <v>286</v>
      </c>
      <c r="C62" s="2" t="s">
        <v>287</v>
      </c>
      <c r="D62" s="2" t="s">
        <v>288</v>
      </c>
      <c r="E62" s="112" t="n">
        <v>269</v>
      </c>
      <c r="F62" s="106" t="n">
        <v>106</v>
      </c>
      <c r="G62" s="106" t="n">
        <v>85</v>
      </c>
      <c r="H62" s="106" t="n">
        <v>116</v>
      </c>
      <c r="I62" s="106" t="n">
        <v>252</v>
      </c>
      <c r="J62" s="106" t="n">
        <v>82</v>
      </c>
      <c r="K62" s="107" t="n">
        <f aca="false">+I62/H62-1</f>
        <v>1.17241379310345</v>
      </c>
      <c r="L62" s="107" t="n">
        <f aca="false">+I62/F62-1</f>
        <v>1.37735849056604</v>
      </c>
    </row>
    <row r="63" customFormat="false" ht="12.8" hidden="false" customHeight="false" outlineLevel="0" collapsed="false">
      <c r="A63" s="113" t="s">
        <v>289</v>
      </c>
      <c r="B63" s="114" t="s">
        <v>290</v>
      </c>
      <c r="C63" s="2" t="s">
        <v>291</v>
      </c>
      <c r="D63" s="2" t="s">
        <v>292</v>
      </c>
      <c r="E63" s="112" t="n">
        <v>18</v>
      </c>
      <c r="F63" s="106" t="n">
        <v>126</v>
      </c>
      <c r="G63" s="106" t="n">
        <v>155</v>
      </c>
      <c r="H63" s="106" t="n">
        <v>376</v>
      </c>
      <c r="I63" s="106" t="n">
        <v>169</v>
      </c>
      <c r="J63" s="106" t="n">
        <v>81</v>
      </c>
      <c r="K63" s="107" t="n">
        <f aca="false">+I63/H63-1</f>
        <v>-0.550531914893617</v>
      </c>
      <c r="L63" s="107" t="n">
        <f aca="false">+I63/F63-1</f>
        <v>0.341269841269841</v>
      </c>
    </row>
    <row r="64" customFormat="false" ht="12.8" hidden="false" customHeight="false" outlineLevel="0" collapsed="false">
      <c r="A64" s="113" t="s">
        <v>293</v>
      </c>
      <c r="B64" s="114" t="s">
        <v>294</v>
      </c>
      <c r="C64" s="2" t="s">
        <v>295</v>
      </c>
      <c r="D64" s="2" t="s">
        <v>296</v>
      </c>
      <c r="E64" s="112" t="n">
        <v>25</v>
      </c>
      <c r="F64" s="106" t="n">
        <v>59</v>
      </c>
      <c r="G64" s="106" t="n">
        <v>69</v>
      </c>
      <c r="H64" s="106" t="n">
        <v>120</v>
      </c>
      <c r="I64" s="106" t="n">
        <v>108</v>
      </c>
      <c r="J64" s="106" t="n">
        <v>68</v>
      </c>
      <c r="K64" s="107" t="n">
        <f aca="false">+I64/H64-1</f>
        <v>-0.1</v>
      </c>
      <c r="L64" s="107" t="n">
        <f aca="false">+I64/F64-1</f>
        <v>0.830508474576271</v>
      </c>
    </row>
    <row r="65" customFormat="false" ht="12.8" hidden="false" customHeight="false" outlineLevel="0" collapsed="false">
      <c r="A65" s="116" t="s">
        <v>297</v>
      </c>
      <c r="B65" s="117" t="s">
        <v>298</v>
      </c>
      <c r="C65" s="2" t="s">
        <v>299</v>
      </c>
      <c r="D65" s="110" t="s">
        <v>300</v>
      </c>
      <c r="E65" s="112" t="n">
        <v>110</v>
      </c>
      <c r="F65" s="106" t="n">
        <v>58</v>
      </c>
      <c r="G65" s="106" t="n">
        <v>29</v>
      </c>
      <c r="H65" s="106" t="n">
        <v>64</v>
      </c>
      <c r="I65" s="106" t="n">
        <v>72</v>
      </c>
      <c r="J65" s="106" t="n">
        <v>66</v>
      </c>
      <c r="K65" s="107" t="n">
        <f aca="false">+I65/H65-1</f>
        <v>0.125</v>
      </c>
      <c r="L65" s="107" t="n">
        <f aca="false">+I65/F65-1</f>
        <v>0.241379310344828</v>
      </c>
    </row>
    <row r="66" customFormat="false" ht="12.8" hidden="false" customHeight="false" outlineLevel="0" collapsed="false">
      <c r="A66" s="113" t="s">
        <v>301</v>
      </c>
      <c r="B66" s="114" t="s">
        <v>302</v>
      </c>
      <c r="C66" s="2" t="s">
        <v>303</v>
      </c>
      <c r="D66" s="2" t="s">
        <v>304</v>
      </c>
      <c r="E66" s="112" t="n">
        <v>124</v>
      </c>
      <c r="F66" s="106" t="n">
        <v>121</v>
      </c>
      <c r="G66" s="106" t="n">
        <v>56</v>
      </c>
      <c r="H66" s="106" t="n">
        <v>164</v>
      </c>
      <c r="I66" s="106" t="n">
        <v>28</v>
      </c>
      <c r="J66" s="106" t="n">
        <v>65</v>
      </c>
      <c r="K66" s="107" t="n">
        <f aca="false">+I66/H66-1</f>
        <v>-0.829268292682927</v>
      </c>
      <c r="L66" s="107" t="n">
        <f aca="false">+I66/F66-1</f>
        <v>-0.768595041322314</v>
      </c>
    </row>
    <row r="67" customFormat="false" ht="12.8" hidden="false" customHeight="false" outlineLevel="0" collapsed="false">
      <c r="A67" s="113" t="s">
        <v>305</v>
      </c>
      <c r="B67" s="114" t="s">
        <v>306</v>
      </c>
      <c r="C67" s="2" t="s">
        <v>307</v>
      </c>
      <c r="D67" s="2" t="s">
        <v>308</v>
      </c>
      <c r="E67" s="112" t="n">
        <v>35</v>
      </c>
      <c r="F67" s="106" t="n">
        <v>54</v>
      </c>
      <c r="G67" s="106" t="n">
        <v>51</v>
      </c>
      <c r="H67" s="106" t="n">
        <v>85</v>
      </c>
      <c r="I67" s="106" t="n">
        <v>21</v>
      </c>
      <c r="J67" s="106" t="n">
        <v>64</v>
      </c>
      <c r="K67" s="107" t="n">
        <f aca="false">+I67/H67-1</f>
        <v>-0.752941176470588</v>
      </c>
      <c r="L67" s="107" t="n">
        <f aca="false">+I67/F67-1</f>
        <v>-0.611111111111111</v>
      </c>
    </row>
    <row r="68" customFormat="false" ht="12.8" hidden="false" customHeight="false" outlineLevel="0" collapsed="false">
      <c r="A68" s="116" t="s">
        <v>309</v>
      </c>
      <c r="B68" s="117" t="s">
        <v>310</v>
      </c>
      <c r="C68" s="2" t="s">
        <v>311</v>
      </c>
      <c r="D68" s="2" t="s">
        <v>312</v>
      </c>
      <c r="E68" s="112" t="n">
        <v>349</v>
      </c>
      <c r="F68" s="106" t="n">
        <v>198</v>
      </c>
      <c r="G68" s="106" t="n">
        <v>196</v>
      </c>
      <c r="H68" s="115" t="n">
        <v>284</v>
      </c>
      <c r="I68" s="115" t="n">
        <v>116</v>
      </c>
      <c r="J68" s="115" t="n">
        <v>61</v>
      </c>
      <c r="K68" s="107" t="n">
        <f aca="false">+I68/H68-1</f>
        <v>-0.591549295774648</v>
      </c>
      <c r="L68" s="107" t="n">
        <f aca="false">+I68/F68-1</f>
        <v>-0.414141414141414</v>
      </c>
    </row>
    <row r="69" customFormat="false" ht="12.8" hidden="false" customHeight="false" outlineLevel="0" collapsed="false">
      <c r="A69" s="113" t="s">
        <v>313</v>
      </c>
      <c r="B69" s="114" t="s">
        <v>314</v>
      </c>
      <c r="C69" s="2" t="s">
        <v>315</v>
      </c>
      <c r="D69" s="2" t="s">
        <v>316</v>
      </c>
      <c r="E69" s="112" t="n">
        <v>27</v>
      </c>
      <c r="F69" s="106" t="n">
        <v>25</v>
      </c>
      <c r="G69" s="106" t="n">
        <v>15</v>
      </c>
      <c r="H69" s="106" t="n">
        <v>18</v>
      </c>
      <c r="I69" s="106" t="n">
        <v>21</v>
      </c>
      <c r="J69" s="106" t="n">
        <v>60</v>
      </c>
      <c r="K69" s="107" t="n">
        <f aca="false">+I69/H69-1</f>
        <v>0.166666666666667</v>
      </c>
      <c r="L69" s="107" t="n">
        <f aca="false">+I69/F69-1</f>
        <v>-0.16</v>
      </c>
    </row>
    <row r="70" customFormat="false" ht="12.8" hidden="false" customHeight="false" outlineLevel="0" collapsed="false">
      <c r="A70" s="116" t="s">
        <v>317</v>
      </c>
      <c r="B70" s="117" t="s">
        <v>318</v>
      </c>
      <c r="C70" s="2" t="s">
        <v>319</v>
      </c>
      <c r="D70" s="2" t="s">
        <v>320</v>
      </c>
      <c r="E70" s="112" t="n">
        <v>40</v>
      </c>
      <c r="F70" s="106" t="n">
        <v>26</v>
      </c>
      <c r="G70" s="106" t="n">
        <v>23</v>
      </c>
      <c r="H70" s="115" t="n">
        <v>106</v>
      </c>
      <c r="I70" s="115" t="n">
        <v>52</v>
      </c>
      <c r="J70" s="115" t="n">
        <v>58</v>
      </c>
      <c r="K70" s="107" t="n">
        <f aca="false">+I70/H70-1</f>
        <v>-0.509433962264151</v>
      </c>
      <c r="L70" s="107" t="n">
        <f aca="false">+I70/F70-1</f>
        <v>1</v>
      </c>
    </row>
    <row r="71" customFormat="false" ht="12.8" hidden="false" customHeight="false" outlineLevel="0" collapsed="false">
      <c r="A71" s="116" t="s">
        <v>321</v>
      </c>
      <c r="B71" s="117" t="s">
        <v>322</v>
      </c>
      <c r="C71" s="2" t="s">
        <v>323</v>
      </c>
      <c r="D71" s="2" t="s">
        <v>324</v>
      </c>
      <c r="E71" s="112" t="n">
        <v>48</v>
      </c>
      <c r="F71" s="106" t="n">
        <v>78</v>
      </c>
      <c r="G71" s="106" t="n">
        <v>60</v>
      </c>
      <c r="H71" s="106" t="n">
        <v>96</v>
      </c>
      <c r="I71" s="106" t="n">
        <v>31</v>
      </c>
      <c r="J71" s="106" t="n">
        <v>57</v>
      </c>
      <c r="K71" s="107" t="n">
        <f aca="false">+I71/H71-1</f>
        <v>-0.677083333333333</v>
      </c>
      <c r="L71" s="107" t="n">
        <f aca="false">+I71/F71-1</f>
        <v>-0.602564102564103</v>
      </c>
    </row>
    <row r="72" customFormat="false" ht="12.8" hidden="false" customHeight="false" outlineLevel="0" collapsed="false">
      <c r="A72" s="116" t="s">
        <v>325</v>
      </c>
      <c r="B72" s="117" t="s">
        <v>326</v>
      </c>
      <c r="C72" s="2" t="s">
        <v>327</v>
      </c>
      <c r="D72" s="2" t="s">
        <v>328</v>
      </c>
      <c r="E72" s="112" t="n">
        <v>44</v>
      </c>
      <c r="F72" s="106" t="n">
        <v>27</v>
      </c>
      <c r="G72" s="106" t="n">
        <v>42</v>
      </c>
      <c r="H72" s="106" t="n">
        <v>93</v>
      </c>
      <c r="I72" s="106" t="n">
        <v>101</v>
      </c>
      <c r="J72" s="106" t="n">
        <v>56</v>
      </c>
      <c r="K72" s="107" t="n">
        <f aca="false">+I72/H72-1</f>
        <v>0.086021505376344</v>
      </c>
      <c r="L72" s="107" t="n">
        <f aca="false">+I72/F72-1</f>
        <v>2.74074074074074</v>
      </c>
    </row>
    <row r="73" customFormat="false" ht="12.8" hidden="false" customHeight="false" outlineLevel="0" collapsed="false">
      <c r="A73" s="116" t="s">
        <v>329</v>
      </c>
      <c r="B73" s="117" t="s">
        <v>330</v>
      </c>
      <c r="C73" s="2" t="s">
        <v>331</v>
      </c>
      <c r="D73" s="2" t="s">
        <v>332</v>
      </c>
      <c r="E73" s="112" t="n">
        <v>35</v>
      </c>
      <c r="F73" s="106" t="n">
        <v>23</v>
      </c>
      <c r="G73" s="106" t="n">
        <v>13</v>
      </c>
      <c r="H73" s="106" t="n">
        <v>66</v>
      </c>
      <c r="I73" s="106" t="n">
        <v>69</v>
      </c>
      <c r="J73" s="106" t="n">
        <v>53</v>
      </c>
      <c r="K73" s="107" t="n">
        <f aca="false">+I73/H73-1</f>
        <v>0.0454545454545454</v>
      </c>
      <c r="L73" s="107" t="n">
        <f aca="false">+I73/F73-1</f>
        <v>2</v>
      </c>
    </row>
    <row r="74" customFormat="false" ht="12.8" hidden="false" customHeight="false" outlineLevel="0" collapsed="false">
      <c r="A74" s="116" t="s">
        <v>333</v>
      </c>
      <c r="B74" s="117" t="s">
        <v>334</v>
      </c>
      <c r="C74" s="2" t="s">
        <v>335</v>
      </c>
      <c r="D74" s="2" t="s">
        <v>336</v>
      </c>
      <c r="E74" s="112" t="n">
        <v>51</v>
      </c>
      <c r="F74" s="106" t="n">
        <v>104</v>
      </c>
      <c r="G74" s="106" t="n">
        <v>70</v>
      </c>
      <c r="H74" s="106" t="n">
        <v>54</v>
      </c>
      <c r="I74" s="106" t="n">
        <v>52</v>
      </c>
      <c r="J74" s="106" t="n">
        <v>52</v>
      </c>
      <c r="K74" s="107" t="n">
        <f aca="false">+I74/H74-1</f>
        <v>-0.0370370370370371</v>
      </c>
      <c r="L74" s="107" t="n">
        <f aca="false">+I74/F74-1</f>
        <v>-0.5</v>
      </c>
    </row>
    <row r="75" customFormat="false" ht="12.8" hidden="false" customHeight="false" outlineLevel="0" collapsed="false">
      <c r="A75" s="113" t="s">
        <v>337</v>
      </c>
      <c r="B75" s="114" t="s">
        <v>338</v>
      </c>
      <c r="C75" s="2" t="s">
        <v>339</v>
      </c>
      <c r="D75" s="2" t="s">
        <v>340</v>
      </c>
      <c r="E75" s="112" t="n">
        <v>39</v>
      </c>
      <c r="F75" s="106" t="n">
        <v>30</v>
      </c>
      <c r="G75" s="106" t="n">
        <v>20</v>
      </c>
      <c r="H75" s="115" t="n">
        <v>30</v>
      </c>
      <c r="I75" s="115" t="n">
        <v>12</v>
      </c>
      <c r="J75" s="115" t="n">
        <v>40</v>
      </c>
      <c r="K75" s="107" t="n">
        <f aca="false">+I75/H75-1</f>
        <v>-0.6</v>
      </c>
      <c r="L75" s="107" t="n">
        <f aca="false">+I75/F75-1</f>
        <v>-0.6</v>
      </c>
    </row>
    <row r="76" customFormat="false" ht="12.8" hidden="false" customHeight="false" outlineLevel="0" collapsed="false">
      <c r="A76" s="116" t="s">
        <v>341</v>
      </c>
      <c r="B76" s="117" t="s">
        <v>342</v>
      </c>
      <c r="C76" s="2" t="s">
        <v>343</v>
      </c>
      <c r="D76" s="2" t="s">
        <v>344</v>
      </c>
      <c r="E76" s="112" t="n">
        <v>1224</v>
      </c>
      <c r="F76" s="106" t="n">
        <v>1571</v>
      </c>
      <c r="G76" s="106" t="n">
        <v>342</v>
      </c>
      <c r="H76" s="115" t="n">
        <v>47</v>
      </c>
      <c r="I76" s="115" t="n">
        <v>28</v>
      </c>
      <c r="J76" s="115" t="n">
        <v>39</v>
      </c>
      <c r="K76" s="107" t="n">
        <f aca="false">+I76/H76-1</f>
        <v>-0.404255319148936</v>
      </c>
      <c r="L76" s="107" t="n">
        <f aca="false">+I76/F76-1</f>
        <v>-0.982176957352005</v>
      </c>
    </row>
    <row r="77" customFormat="false" ht="12.8" hidden="false" customHeight="false" outlineLevel="0" collapsed="false">
      <c r="A77" s="113" t="s">
        <v>345</v>
      </c>
      <c r="B77" s="114" t="s">
        <v>346</v>
      </c>
      <c r="C77" s="2" t="s">
        <v>347</v>
      </c>
      <c r="D77" s="2" t="s">
        <v>348</v>
      </c>
      <c r="E77" s="112" t="n">
        <v>21</v>
      </c>
      <c r="F77" s="106" t="n">
        <v>14</v>
      </c>
      <c r="G77" s="106" t="n">
        <v>9</v>
      </c>
      <c r="H77" s="106" t="n">
        <v>23</v>
      </c>
      <c r="I77" s="106" t="n">
        <v>25</v>
      </c>
      <c r="J77" s="106" t="n">
        <v>34</v>
      </c>
      <c r="K77" s="107" t="n">
        <f aca="false">+I77/H77-1</f>
        <v>0.0869565217391304</v>
      </c>
      <c r="L77" s="107" t="n">
        <f aca="false">+I77/F77-1</f>
        <v>0.785714285714286</v>
      </c>
    </row>
    <row r="78" customFormat="false" ht="12.8" hidden="false" customHeight="false" outlineLevel="0" collapsed="false">
      <c r="A78" s="116" t="s">
        <v>349</v>
      </c>
      <c r="B78" s="117" t="s">
        <v>350</v>
      </c>
      <c r="C78" s="2" t="s">
        <v>351</v>
      </c>
      <c r="D78" s="2" t="s">
        <v>352</v>
      </c>
      <c r="E78" s="112" t="n">
        <v>36</v>
      </c>
      <c r="F78" s="106" t="n">
        <v>11</v>
      </c>
      <c r="G78" s="106" t="n">
        <v>6</v>
      </c>
      <c r="H78" s="115" t="n">
        <v>33</v>
      </c>
      <c r="I78" s="115" t="n">
        <v>11</v>
      </c>
      <c r="J78" s="115" t="n">
        <v>25</v>
      </c>
      <c r="K78" s="107" t="n">
        <f aca="false">+I78/H78-1</f>
        <v>-0.666666666666667</v>
      </c>
      <c r="L78" s="107" t="n">
        <f aca="false">+I78/F78-1</f>
        <v>0</v>
      </c>
    </row>
    <row r="79" customFormat="false" ht="12.8" hidden="false" customHeight="false" outlineLevel="0" collapsed="false">
      <c r="A79" s="113" t="s">
        <v>353</v>
      </c>
      <c r="B79" s="114" t="s">
        <v>354</v>
      </c>
      <c r="C79" s="2" t="s">
        <v>355</v>
      </c>
      <c r="D79" s="2" t="s">
        <v>356</v>
      </c>
      <c r="E79" s="112" t="n">
        <v>2</v>
      </c>
      <c r="H79" s="106" t="n">
        <v>1</v>
      </c>
      <c r="I79" s="106" t="n">
        <v>6</v>
      </c>
      <c r="J79" s="106" t="n">
        <v>25</v>
      </c>
      <c r="K79" s="107" t="n">
        <f aca="false">+I79/H79-1</f>
        <v>5</v>
      </c>
    </row>
    <row r="80" customFormat="false" ht="12.8" hidden="false" customHeight="false" outlineLevel="0" collapsed="false">
      <c r="A80" s="116" t="s">
        <v>357</v>
      </c>
      <c r="B80" s="117" t="s">
        <v>358</v>
      </c>
      <c r="C80" s="2" t="s">
        <v>359</v>
      </c>
      <c r="D80" s="2" t="s">
        <v>360</v>
      </c>
      <c r="E80" s="112" t="n">
        <v>4</v>
      </c>
      <c r="F80" s="106" t="n">
        <v>7</v>
      </c>
      <c r="G80" s="106" t="n">
        <v>8</v>
      </c>
      <c r="H80" s="106" t="n">
        <v>19</v>
      </c>
      <c r="I80" s="106" t="n">
        <v>20</v>
      </c>
      <c r="J80" s="106" t="n">
        <v>24</v>
      </c>
      <c r="K80" s="107" t="n">
        <f aca="false">+I80/H80-1</f>
        <v>0.0526315789473684</v>
      </c>
      <c r="L80" s="107" t="n">
        <f aca="false">+I80/F80-1</f>
        <v>1.85714285714286</v>
      </c>
    </row>
    <row r="81" customFormat="false" ht="12.8" hidden="false" customHeight="false" outlineLevel="0" collapsed="false">
      <c r="A81" s="113" t="s">
        <v>361</v>
      </c>
      <c r="B81" s="114" t="s">
        <v>362</v>
      </c>
      <c r="C81" s="2" t="s">
        <v>363</v>
      </c>
      <c r="D81" s="118" t="s">
        <v>364</v>
      </c>
      <c r="E81" s="112" t="n">
        <v>16</v>
      </c>
      <c r="F81" s="106" t="n">
        <v>14</v>
      </c>
      <c r="G81" s="106" t="n">
        <v>10</v>
      </c>
      <c r="H81" s="106" t="n">
        <v>7</v>
      </c>
      <c r="I81" s="106" t="n">
        <v>12</v>
      </c>
      <c r="J81" s="106" t="n">
        <v>24</v>
      </c>
      <c r="K81" s="107" t="n">
        <f aca="false">+I81/H81-1</f>
        <v>0.714285714285714</v>
      </c>
      <c r="L81" s="107" t="n">
        <f aca="false">+I81/F81-1</f>
        <v>-0.142857142857143</v>
      </c>
    </row>
    <row r="82" customFormat="false" ht="12.8" hidden="false" customHeight="false" outlineLevel="0" collapsed="false">
      <c r="A82" s="116" t="s">
        <v>365</v>
      </c>
      <c r="B82" s="117" t="s">
        <v>366</v>
      </c>
      <c r="C82" s="2" t="s">
        <v>367</v>
      </c>
      <c r="D82" s="2" t="s">
        <v>368</v>
      </c>
      <c r="E82" s="112" t="n">
        <v>18</v>
      </c>
      <c r="F82" s="106" t="n">
        <v>7</v>
      </c>
      <c r="G82" s="106" t="n">
        <v>9</v>
      </c>
      <c r="H82" s="106" t="n">
        <v>8</v>
      </c>
      <c r="I82" s="106" t="n">
        <v>27</v>
      </c>
      <c r="J82" s="106" t="n">
        <v>22</v>
      </c>
      <c r="K82" s="107" t="n">
        <f aca="false">+I82/H82-1</f>
        <v>2.375</v>
      </c>
      <c r="L82" s="107" t="n">
        <f aca="false">+I82/F82-1</f>
        <v>2.85714285714286</v>
      </c>
    </row>
    <row r="83" customFormat="false" ht="12.8" hidden="false" customHeight="false" outlineLevel="0" collapsed="false">
      <c r="A83" s="113" t="s">
        <v>369</v>
      </c>
      <c r="B83" s="114" t="s">
        <v>370</v>
      </c>
      <c r="C83" s="2" t="s">
        <v>371</v>
      </c>
      <c r="D83" s="2" t="s">
        <v>372</v>
      </c>
      <c r="E83" s="112" t="n">
        <v>29</v>
      </c>
      <c r="F83" s="106" t="n">
        <v>20</v>
      </c>
      <c r="G83" s="106" t="n">
        <v>26</v>
      </c>
      <c r="H83" s="106" t="n">
        <v>25</v>
      </c>
      <c r="I83" s="106" t="n">
        <v>13</v>
      </c>
      <c r="J83" s="106" t="n">
        <v>19</v>
      </c>
      <c r="K83" s="107" t="n">
        <f aca="false">+I83/H83-1</f>
        <v>-0.48</v>
      </c>
      <c r="L83" s="107" t="n">
        <f aca="false">+I83/F83-1</f>
        <v>-0.35</v>
      </c>
    </row>
    <row r="84" customFormat="false" ht="12.8" hidden="false" customHeight="false" outlineLevel="0" collapsed="false">
      <c r="A84" s="113" t="s">
        <v>373</v>
      </c>
      <c r="B84" s="114" t="s">
        <v>374</v>
      </c>
      <c r="C84" s="2" t="s">
        <v>375</v>
      </c>
      <c r="D84" s="110" t="s">
        <v>376</v>
      </c>
      <c r="E84" s="112" t="n">
        <v>5</v>
      </c>
      <c r="F84" s="106" t="n">
        <v>12</v>
      </c>
      <c r="G84" s="106" t="n">
        <v>5</v>
      </c>
      <c r="H84" s="106" t="n">
        <v>13</v>
      </c>
      <c r="I84" s="106" t="n">
        <v>10</v>
      </c>
      <c r="J84" s="106" t="n">
        <v>17</v>
      </c>
      <c r="K84" s="107" t="n">
        <f aca="false">+I84/H84-1</f>
        <v>-0.230769230769231</v>
      </c>
      <c r="L84" s="107" t="n">
        <f aca="false">+I84/F84-1</f>
        <v>-0.166666666666667</v>
      </c>
    </row>
    <row r="85" customFormat="false" ht="12.8" hidden="false" customHeight="false" outlineLevel="0" collapsed="false">
      <c r="A85" s="116" t="s">
        <v>377</v>
      </c>
      <c r="B85" s="117" t="s">
        <v>378</v>
      </c>
      <c r="C85" s="2" t="s">
        <v>379</v>
      </c>
      <c r="D85" s="118" t="s">
        <v>380</v>
      </c>
      <c r="E85" s="112" t="n">
        <v>10</v>
      </c>
      <c r="F85" s="106" t="n">
        <v>21</v>
      </c>
      <c r="G85" s="106" t="n">
        <v>86</v>
      </c>
      <c r="H85" s="106" t="n">
        <v>107</v>
      </c>
      <c r="I85" s="106" t="n">
        <v>29</v>
      </c>
      <c r="J85" s="106" t="n">
        <v>16</v>
      </c>
      <c r="K85" s="107" t="n">
        <f aca="false">+I85/H85-1</f>
        <v>-0.728971962616823</v>
      </c>
      <c r="L85" s="107" t="n">
        <f aca="false">+I85/F85-1</f>
        <v>0.380952380952381</v>
      </c>
    </row>
    <row r="86" customFormat="false" ht="12.8" hidden="false" customHeight="false" outlineLevel="0" collapsed="false">
      <c r="A86" s="113" t="s">
        <v>381</v>
      </c>
      <c r="B86" s="114" t="s">
        <v>382</v>
      </c>
      <c r="C86" s="2" t="s">
        <v>383</v>
      </c>
      <c r="D86" s="2" t="s">
        <v>384</v>
      </c>
      <c r="E86" s="112" t="n">
        <v>2</v>
      </c>
      <c r="F86" s="106" t="n">
        <v>56</v>
      </c>
      <c r="G86" s="106" t="n">
        <v>8</v>
      </c>
      <c r="H86" s="106" t="n">
        <v>33</v>
      </c>
      <c r="I86" s="106" t="n">
        <v>28</v>
      </c>
      <c r="J86" s="106" t="n">
        <v>16</v>
      </c>
      <c r="K86" s="107" t="n">
        <f aca="false">+I86/H86-1</f>
        <v>-0.151515151515152</v>
      </c>
      <c r="L86" s="107" t="n">
        <f aca="false">+I86/F86-1</f>
        <v>-0.5</v>
      </c>
    </row>
    <row r="87" customFormat="false" ht="12.8" hidden="false" customHeight="false" outlineLevel="0" collapsed="false">
      <c r="A87" s="116" t="s">
        <v>385</v>
      </c>
      <c r="B87" s="117" t="s">
        <v>386</v>
      </c>
      <c r="C87" s="2" t="s">
        <v>387</v>
      </c>
      <c r="D87" s="110" t="s">
        <v>388</v>
      </c>
      <c r="E87" s="112" t="n">
        <v>6</v>
      </c>
      <c r="F87" s="106" t="n">
        <v>5</v>
      </c>
      <c r="G87" s="106" t="n">
        <v>6</v>
      </c>
      <c r="H87" s="115" t="n">
        <v>7</v>
      </c>
      <c r="I87" s="115" t="n">
        <v>3</v>
      </c>
      <c r="J87" s="115" t="n">
        <v>13</v>
      </c>
      <c r="K87" s="107" t="n">
        <f aca="false">+I87/H87-1</f>
        <v>-0.571428571428571</v>
      </c>
      <c r="L87" s="107" t="n">
        <f aca="false">+I87/F87-1</f>
        <v>-0.4</v>
      </c>
    </row>
    <row r="88" customFormat="false" ht="12.8" hidden="false" customHeight="false" outlineLevel="0" collapsed="false">
      <c r="A88" s="116" t="s">
        <v>389</v>
      </c>
      <c r="B88" s="117" t="s">
        <v>390</v>
      </c>
      <c r="C88" s="2" t="s">
        <v>391</v>
      </c>
      <c r="D88" s="2" t="s">
        <v>392</v>
      </c>
      <c r="E88" s="112" t="n">
        <v>11</v>
      </c>
      <c r="F88" s="106" t="n">
        <v>16</v>
      </c>
      <c r="G88" s="106" t="n">
        <v>6</v>
      </c>
      <c r="H88" s="106" t="n">
        <v>53</v>
      </c>
      <c r="I88" s="106" t="n">
        <v>8</v>
      </c>
      <c r="J88" s="106" t="n">
        <v>13</v>
      </c>
      <c r="K88" s="107" t="n">
        <f aca="false">+I88/H88-1</f>
        <v>-0.849056603773585</v>
      </c>
      <c r="L88" s="107" t="n">
        <f aca="false">+I88/F88-1</f>
        <v>-0.5</v>
      </c>
    </row>
    <row r="89" customFormat="false" ht="12.8" hidden="false" customHeight="false" outlineLevel="0" collapsed="false">
      <c r="A89" s="113" t="s">
        <v>393</v>
      </c>
      <c r="B89" s="114" t="s">
        <v>394</v>
      </c>
      <c r="C89" s="2" t="s">
        <v>395</v>
      </c>
      <c r="D89" s="2" t="s">
        <v>396</v>
      </c>
      <c r="E89" s="112" t="n">
        <v>10</v>
      </c>
      <c r="F89" s="106" t="n">
        <v>3</v>
      </c>
      <c r="G89" s="106" t="n">
        <v>3</v>
      </c>
      <c r="H89" s="106" t="n">
        <v>10</v>
      </c>
      <c r="I89" s="106" t="n">
        <v>4</v>
      </c>
      <c r="J89" s="106" t="n">
        <v>13</v>
      </c>
      <c r="K89" s="107" t="n">
        <f aca="false">+I89/H89-1</f>
        <v>-0.6</v>
      </c>
      <c r="L89" s="107" t="n">
        <f aca="false">+I89/F89-1</f>
        <v>0.333333333333333</v>
      </c>
    </row>
    <row r="90" customFormat="false" ht="12.8" hidden="false" customHeight="false" outlineLevel="0" collapsed="false">
      <c r="A90" s="113" t="s">
        <v>397</v>
      </c>
      <c r="B90" s="114" t="s">
        <v>398</v>
      </c>
      <c r="C90" s="2" t="s">
        <v>399</v>
      </c>
      <c r="D90" s="2" t="s">
        <v>400</v>
      </c>
      <c r="E90" s="112" t="n">
        <v>3</v>
      </c>
      <c r="F90" s="106" t="n">
        <v>10</v>
      </c>
      <c r="G90" s="106" t="n">
        <v>9</v>
      </c>
      <c r="H90" s="115" t="n">
        <v>13</v>
      </c>
      <c r="I90" s="115" t="n">
        <v>10</v>
      </c>
      <c r="J90" s="115" t="n">
        <v>12</v>
      </c>
      <c r="K90" s="107" t="n">
        <f aca="false">+I90/H90-1</f>
        <v>-0.230769230769231</v>
      </c>
      <c r="L90" s="107" t="n">
        <f aca="false">+I90/F90-1</f>
        <v>0</v>
      </c>
    </row>
    <row r="91" customFormat="false" ht="12.8" hidden="false" customHeight="false" outlineLevel="0" collapsed="false">
      <c r="A91" s="113" t="s">
        <v>401</v>
      </c>
      <c r="B91" s="114" t="s">
        <v>402</v>
      </c>
      <c r="C91" s="2" t="s">
        <v>403</v>
      </c>
      <c r="D91" s="110" t="s">
        <v>404</v>
      </c>
      <c r="E91" s="112" t="n">
        <v>3</v>
      </c>
      <c r="F91" s="106" t="n">
        <v>3</v>
      </c>
      <c r="G91" s="106" t="n">
        <v>2</v>
      </c>
      <c r="H91" s="106" t="n">
        <v>6</v>
      </c>
      <c r="I91" s="106" t="n">
        <v>7</v>
      </c>
      <c r="J91" s="106" t="n">
        <v>12</v>
      </c>
      <c r="K91" s="107" t="n">
        <f aca="false">+I91/H91-1</f>
        <v>0.166666666666667</v>
      </c>
      <c r="L91" s="107" t="n">
        <f aca="false">+I91/F91-1</f>
        <v>1.33333333333333</v>
      </c>
    </row>
    <row r="92" customFormat="false" ht="12.8" hidden="false" customHeight="false" outlineLevel="0" collapsed="false">
      <c r="A92" s="113" t="s">
        <v>405</v>
      </c>
      <c r="B92" s="114" t="s">
        <v>406</v>
      </c>
      <c r="C92" s="2" t="s">
        <v>407</v>
      </c>
      <c r="D92" s="2" t="s">
        <v>408</v>
      </c>
      <c r="E92" s="112"/>
      <c r="H92" s="115" t="n">
        <v>4</v>
      </c>
      <c r="I92" s="115" t="n">
        <v>7</v>
      </c>
      <c r="J92" s="115" t="n">
        <v>10</v>
      </c>
      <c r="K92" s="107" t="n">
        <f aca="false">+I92/H92-1</f>
        <v>0.75</v>
      </c>
    </row>
    <row r="93" customFormat="false" ht="12.8" hidden="false" customHeight="false" outlineLevel="0" collapsed="false">
      <c r="A93" s="116" t="s">
        <v>409</v>
      </c>
      <c r="B93" s="117" t="s">
        <v>410</v>
      </c>
      <c r="C93" s="2" t="s">
        <v>411</v>
      </c>
      <c r="D93" s="2" t="s">
        <v>412</v>
      </c>
      <c r="E93" s="112" t="n">
        <v>73</v>
      </c>
      <c r="F93" s="106" t="n">
        <v>44</v>
      </c>
      <c r="G93" s="106" t="n">
        <v>16</v>
      </c>
      <c r="H93" s="106" t="n">
        <v>30</v>
      </c>
      <c r="I93" s="106" t="n">
        <v>28</v>
      </c>
      <c r="J93" s="106" t="n">
        <v>10</v>
      </c>
      <c r="K93" s="107" t="n">
        <f aca="false">+I93/H93-1</f>
        <v>-0.0666666666666667</v>
      </c>
      <c r="L93" s="107" t="n">
        <f aca="false">+I93/F93-1</f>
        <v>-0.363636363636364</v>
      </c>
    </row>
    <row r="94" customFormat="false" ht="12.8" hidden="false" customHeight="false" outlineLevel="0" collapsed="false">
      <c r="A94" s="116" t="s">
        <v>413</v>
      </c>
      <c r="B94" s="117" t="s">
        <v>414</v>
      </c>
      <c r="C94" s="2" t="s">
        <v>415</v>
      </c>
      <c r="D94" s="2" t="s">
        <v>416</v>
      </c>
      <c r="E94" s="112"/>
      <c r="F94" s="106" t="n">
        <v>1</v>
      </c>
      <c r="G94" s="106" t="n">
        <v>7</v>
      </c>
      <c r="H94" s="115" t="n">
        <v>7</v>
      </c>
      <c r="I94" s="115" t="n">
        <v>5</v>
      </c>
      <c r="J94" s="115" t="n">
        <v>9</v>
      </c>
      <c r="K94" s="107" t="n">
        <f aca="false">+I94/H94-1</f>
        <v>-0.285714285714286</v>
      </c>
      <c r="L94" s="107" t="n">
        <f aca="false">+I94/F94-1</f>
        <v>4</v>
      </c>
    </row>
    <row r="95" customFormat="false" ht="12.8" hidden="false" customHeight="false" outlineLevel="0" collapsed="false">
      <c r="A95" s="113" t="s">
        <v>417</v>
      </c>
      <c r="B95" s="114" t="s">
        <v>418</v>
      </c>
      <c r="C95" s="2" t="s">
        <v>419</v>
      </c>
      <c r="D95" s="118" t="s">
        <v>420</v>
      </c>
      <c r="E95" s="112" t="n">
        <v>10</v>
      </c>
      <c r="F95" s="106" t="n">
        <v>3</v>
      </c>
      <c r="G95" s="106" t="n">
        <v>4</v>
      </c>
      <c r="H95" s="106" t="n">
        <v>19</v>
      </c>
      <c r="I95" s="106" t="n">
        <v>7</v>
      </c>
      <c r="J95" s="106" t="n">
        <v>8</v>
      </c>
      <c r="K95" s="107" t="n">
        <f aca="false">+I95/H95-1</f>
        <v>-0.631578947368421</v>
      </c>
      <c r="L95" s="107" t="n">
        <f aca="false">+I95/F95-1</f>
        <v>1.33333333333333</v>
      </c>
    </row>
    <row r="96" customFormat="false" ht="12.8" hidden="false" customHeight="false" outlineLevel="0" collapsed="false">
      <c r="A96" s="113" t="s">
        <v>421</v>
      </c>
      <c r="B96" s="114" t="s">
        <v>422</v>
      </c>
      <c r="C96" s="2" t="s">
        <v>423</v>
      </c>
      <c r="D96" s="2" t="s">
        <v>424</v>
      </c>
      <c r="E96" s="112" t="n">
        <v>4</v>
      </c>
      <c r="F96" s="106" t="n">
        <v>6</v>
      </c>
      <c r="G96" s="106" t="n">
        <v>5</v>
      </c>
      <c r="H96" s="106" t="n">
        <v>10</v>
      </c>
      <c r="I96" s="106" t="n">
        <v>2</v>
      </c>
      <c r="J96" s="106" t="n">
        <v>7</v>
      </c>
      <c r="K96" s="107" t="n">
        <f aca="false">+I96/H96-1</f>
        <v>-0.8</v>
      </c>
      <c r="L96" s="107" t="n">
        <f aca="false">+I96/F96-1</f>
        <v>-0.666666666666667</v>
      </c>
    </row>
    <row r="97" customFormat="false" ht="12.8" hidden="false" customHeight="false" outlineLevel="0" collapsed="false">
      <c r="A97" s="116" t="s">
        <v>425</v>
      </c>
      <c r="B97" s="117" t="s">
        <v>426</v>
      </c>
      <c r="C97" s="2" t="s">
        <v>427</v>
      </c>
      <c r="D97" s="119" t="s">
        <v>428</v>
      </c>
      <c r="E97" s="112" t="n">
        <v>5</v>
      </c>
      <c r="H97" s="115" t="n">
        <v>4</v>
      </c>
      <c r="I97" s="1" t="n">
        <v>4</v>
      </c>
      <c r="J97" s="1" t="n">
        <v>6</v>
      </c>
      <c r="K97" s="107" t="n">
        <f aca="false">+I97/H97-1</f>
        <v>0</v>
      </c>
    </row>
    <row r="98" customFormat="false" ht="12.8" hidden="false" customHeight="false" outlineLevel="0" collapsed="false">
      <c r="A98" s="116" t="s">
        <v>429</v>
      </c>
      <c r="B98" s="117" t="s">
        <v>430</v>
      </c>
      <c r="C98" s="2" t="s">
        <v>431</v>
      </c>
      <c r="D98" s="2" t="s">
        <v>432</v>
      </c>
      <c r="E98" s="112"/>
      <c r="F98" s="120"/>
      <c r="H98" s="106" t="n">
        <v>3</v>
      </c>
      <c r="J98" s="106" t="n">
        <v>6</v>
      </c>
      <c r="K98" s="107" t="n">
        <f aca="false">+I98/H98-1</f>
        <v>-1</v>
      </c>
    </row>
    <row r="99" customFormat="false" ht="12.8" hidden="false" customHeight="false" outlineLevel="0" collapsed="false">
      <c r="A99" s="113" t="s">
        <v>433</v>
      </c>
      <c r="B99" s="114" t="s">
        <v>434</v>
      </c>
      <c r="C99" s="2" t="s">
        <v>435</v>
      </c>
      <c r="D99" s="110" t="s">
        <v>436</v>
      </c>
      <c r="E99" s="112" t="n">
        <v>2</v>
      </c>
      <c r="G99" s="106" t="n">
        <v>2</v>
      </c>
      <c r="H99" s="106" t="n">
        <v>3</v>
      </c>
      <c r="I99" s="106" t="n">
        <v>2</v>
      </c>
      <c r="J99" s="106" t="n">
        <v>6</v>
      </c>
      <c r="K99" s="107" t="n">
        <f aca="false">+I99/H99-1</f>
        <v>-0.333333333333333</v>
      </c>
    </row>
    <row r="100" customFormat="false" ht="12.8" hidden="false" customHeight="false" outlineLevel="0" collapsed="false">
      <c r="A100" s="116" t="s">
        <v>437</v>
      </c>
      <c r="B100" s="117" t="s">
        <v>438</v>
      </c>
      <c r="C100" s="2" t="s">
        <v>439</v>
      </c>
      <c r="D100" s="2" t="s">
        <v>440</v>
      </c>
      <c r="E100" s="112" t="n">
        <v>3</v>
      </c>
      <c r="G100" s="106" t="n">
        <v>4</v>
      </c>
      <c r="H100" s="115" t="n">
        <v>4</v>
      </c>
      <c r="I100" s="115" t="n">
        <v>3</v>
      </c>
      <c r="J100" s="115" t="n">
        <v>5</v>
      </c>
      <c r="K100" s="107" t="n">
        <f aca="false">+I100/H100-1</f>
        <v>-0.25</v>
      </c>
    </row>
    <row r="101" customFormat="false" ht="12.8" hidden="false" customHeight="false" outlineLevel="0" collapsed="false">
      <c r="A101" s="121" t="s">
        <v>441</v>
      </c>
      <c r="B101" s="121" t="s">
        <v>442</v>
      </c>
      <c r="C101" s="2" t="s">
        <v>443</v>
      </c>
      <c r="D101" s="2" t="s">
        <v>444</v>
      </c>
      <c r="F101" s="106" t="n">
        <v>5</v>
      </c>
      <c r="G101" s="106" t="n">
        <v>3</v>
      </c>
      <c r="H101" s="106" t="n">
        <v>6</v>
      </c>
      <c r="I101" s="106" t="n">
        <v>5</v>
      </c>
      <c r="J101" s="106" t="n">
        <v>5</v>
      </c>
      <c r="K101" s="107" t="n">
        <f aca="false">+I101/H101-1</f>
        <v>-0.166666666666667</v>
      </c>
      <c r="L101" s="107" t="n">
        <f aca="false">+I101/F101-1</f>
        <v>0</v>
      </c>
    </row>
    <row r="102" customFormat="false" ht="12.8" hidden="false" customHeight="false" outlineLevel="0" collapsed="false">
      <c r="A102" s="116" t="s">
        <v>445</v>
      </c>
      <c r="B102" s="117" t="s">
        <v>446</v>
      </c>
      <c r="C102" s="2" t="s">
        <v>447</v>
      </c>
      <c r="D102" s="110" t="s">
        <v>448</v>
      </c>
      <c r="E102" s="112" t="n">
        <v>1</v>
      </c>
      <c r="G102" s="122" t="n">
        <v>2</v>
      </c>
      <c r="H102" s="106" t="n">
        <v>1</v>
      </c>
      <c r="J102" s="106" t="n">
        <v>4</v>
      </c>
      <c r="K102" s="107" t="n">
        <f aca="false">+I102/H102-1</f>
        <v>-1</v>
      </c>
    </row>
    <row r="103" customFormat="false" ht="12.8" hidden="false" customHeight="false" outlineLevel="0" collapsed="false">
      <c r="A103" s="113" t="s">
        <v>449</v>
      </c>
      <c r="B103" s="114" t="s">
        <v>450</v>
      </c>
      <c r="C103" s="2" t="s">
        <v>451</v>
      </c>
      <c r="D103" s="110" t="s">
        <v>452</v>
      </c>
      <c r="E103" s="112" t="n">
        <v>20</v>
      </c>
      <c r="F103" s="106" t="n">
        <v>3</v>
      </c>
      <c r="G103" s="106" t="n">
        <v>8</v>
      </c>
      <c r="H103" s="106" t="n">
        <v>7</v>
      </c>
      <c r="I103" s="106" t="n">
        <v>6</v>
      </c>
      <c r="J103" s="106" t="n">
        <v>4</v>
      </c>
      <c r="K103" s="107" t="n">
        <f aca="false">+I103/H103-1</f>
        <v>-0.142857142857143</v>
      </c>
      <c r="L103" s="107" t="n">
        <f aca="false">+I103/F103-1</f>
        <v>1</v>
      </c>
    </row>
    <row r="104" customFormat="false" ht="12.8" hidden="false" customHeight="false" outlineLevel="0" collapsed="false">
      <c r="A104" s="116" t="s">
        <v>453</v>
      </c>
      <c r="B104" s="117" t="s">
        <v>454</v>
      </c>
      <c r="C104" s="2" t="s">
        <v>455</v>
      </c>
      <c r="D104" s="2" t="s">
        <v>456</v>
      </c>
      <c r="E104" s="112" t="n">
        <v>11</v>
      </c>
      <c r="F104" s="106" t="n">
        <v>7</v>
      </c>
      <c r="G104" s="106" t="n">
        <v>14</v>
      </c>
      <c r="H104" s="106" t="n">
        <v>4</v>
      </c>
      <c r="I104" s="106" t="n">
        <v>12</v>
      </c>
      <c r="J104" s="106" t="n">
        <v>4</v>
      </c>
      <c r="K104" s="107" t="n">
        <f aca="false">+I104/H104-1</f>
        <v>2</v>
      </c>
      <c r="L104" s="107" t="n">
        <f aca="false">+I104/F104-1</f>
        <v>0.714285714285714</v>
      </c>
    </row>
    <row r="105" customFormat="false" ht="12.8" hidden="false" customHeight="false" outlineLevel="0" collapsed="false">
      <c r="A105" s="113" t="s">
        <v>457</v>
      </c>
      <c r="B105" s="114" t="s">
        <v>458</v>
      </c>
      <c r="C105" s="2" t="s">
        <v>459</v>
      </c>
      <c r="D105" s="2" t="s">
        <v>460</v>
      </c>
      <c r="E105" s="112" t="n">
        <v>3</v>
      </c>
      <c r="F105" s="106" t="n">
        <v>2</v>
      </c>
      <c r="G105" s="106" t="n">
        <v>4</v>
      </c>
      <c r="H105" s="106" t="n">
        <v>7</v>
      </c>
      <c r="I105" s="106" t="n">
        <v>4</v>
      </c>
      <c r="J105" s="106" t="n">
        <v>4</v>
      </c>
      <c r="K105" s="107" t="n">
        <f aca="false">+I105/H105-1</f>
        <v>-0.428571428571429</v>
      </c>
      <c r="L105" s="107" t="n">
        <f aca="false">+I105/F105-1</f>
        <v>1</v>
      </c>
    </row>
    <row r="106" customFormat="false" ht="12.8" hidden="false" customHeight="false" outlineLevel="0" collapsed="false">
      <c r="A106" s="113" t="s">
        <v>461</v>
      </c>
      <c r="B106" s="114" t="s">
        <v>462</v>
      </c>
      <c r="C106" s="2" t="s">
        <v>463</v>
      </c>
      <c r="D106" s="2" t="s">
        <v>464</v>
      </c>
      <c r="E106" s="112" t="n">
        <v>2</v>
      </c>
      <c r="H106" s="106" t="n">
        <v>5</v>
      </c>
      <c r="I106" s="106" t="n">
        <v>13</v>
      </c>
      <c r="J106" s="106" t="n">
        <v>4</v>
      </c>
      <c r="K106" s="107" t="n">
        <f aca="false">+I106/H106-1</f>
        <v>1.6</v>
      </c>
    </row>
    <row r="107" customFormat="false" ht="12.8" hidden="false" customHeight="false" outlineLevel="0" collapsed="false">
      <c r="A107" s="113" t="s">
        <v>465</v>
      </c>
      <c r="B107" s="114" t="s">
        <v>466</v>
      </c>
      <c r="C107" s="2" t="s">
        <v>467</v>
      </c>
      <c r="D107" s="2" t="s">
        <v>468</v>
      </c>
      <c r="E107" s="112" t="n">
        <v>2</v>
      </c>
      <c r="H107" s="106" t="n">
        <v>8</v>
      </c>
      <c r="I107" s="106" t="n">
        <v>2</v>
      </c>
      <c r="J107" s="106" t="n">
        <v>4</v>
      </c>
      <c r="K107" s="107" t="n">
        <f aca="false">+I107/H107-1</f>
        <v>-0.75</v>
      </c>
    </row>
    <row r="108" customFormat="false" ht="12.8" hidden="false" customHeight="false" outlineLevel="0" collapsed="false">
      <c r="A108" s="116" t="s">
        <v>469</v>
      </c>
      <c r="B108" s="117" t="s">
        <v>470</v>
      </c>
      <c r="C108" s="2" t="s">
        <v>471</v>
      </c>
      <c r="D108" s="118" t="s">
        <v>472</v>
      </c>
      <c r="E108" s="112" t="n">
        <v>6</v>
      </c>
      <c r="F108" s="106" t="n">
        <v>18</v>
      </c>
      <c r="G108" s="106" t="n">
        <v>4</v>
      </c>
      <c r="H108" s="106" t="n">
        <v>14</v>
      </c>
      <c r="I108" s="106" t="n">
        <v>5</v>
      </c>
      <c r="J108" s="106" t="n">
        <v>4</v>
      </c>
      <c r="K108" s="107" t="n">
        <f aca="false">+I108/H108-1</f>
        <v>-0.642857142857143</v>
      </c>
      <c r="L108" s="107" t="n">
        <f aca="false">+I108/F108-1</f>
        <v>-0.722222222222222</v>
      </c>
    </row>
    <row r="109" customFormat="false" ht="12.8" hidden="false" customHeight="false" outlineLevel="0" collapsed="false">
      <c r="A109" s="113" t="s">
        <v>473</v>
      </c>
      <c r="B109" s="114" t="s">
        <v>474</v>
      </c>
      <c r="C109" s="2" t="s">
        <v>475</v>
      </c>
      <c r="D109" s="110" t="s">
        <v>476</v>
      </c>
      <c r="E109" s="112" t="n">
        <v>2</v>
      </c>
      <c r="G109" s="106" t="n">
        <v>2</v>
      </c>
      <c r="H109" s="106" t="n">
        <v>6</v>
      </c>
      <c r="I109" s="106" t="n">
        <v>1</v>
      </c>
      <c r="J109" s="106" t="n">
        <v>4</v>
      </c>
      <c r="K109" s="107" t="n">
        <f aca="false">+I109/H109-1</f>
        <v>-0.833333333333333</v>
      </c>
    </row>
    <row r="110" customFormat="false" ht="12.8" hidden="false" customHeight="false" outlineLevel="0" collapsed="false">
      <c r="A110" s="116" t="s">
        <v>477</v>
      </c>
      <c r="B110" s="117" t="s">
        <v>478</v>
      </c>
      <c r="C110" s="2" t="s">
        <v>479</v>
      </c>
      <c r="D110" s="2" t="s">
        <v>480</v>
      </c>
      <c r="E110" s="112" t="n">
        <v>4</v>
      </c>
      <c r="F110" s="106" t="n">
        <v>1</v>
      </c>
      <c r="G110" s="106" t="n">
        <v>3</v>
      </c>
      <c r="H110" s="115" t="n">
        <v>3</v>
      </c>
      <c r="I110" s="115" t="n">
        <v>1</v>
      </c>
      <c r="J110" s="115" t="n">
        <v>3</v>
      </c>
      <c r="K110" s="107" t="n">
        <f aca="false">+I110/H110-1</f>
        <v>-0.666666666666667</v>
      </c>
      <c r="L110" s="107" t="n">
        <f aca="false">+I110/F110-1</f>
        <v>0</v>
      </c>
    </row>
    <row r="111" customFormat="false" ht="12.8" hidden="false" customHeight="false" outlineLevel="0" collapsed="false">
      <c r="A111" s="113" t="s">
        <v>481</v>
      </c>
      <c r="B111" s="114" t="s">
        <v>482</v>
      </c>
      <c r="C111" s="2" t="s">
        <v>483</v>
      </c>
      <c r="D111" s="2" t="s">
        <v>484</v>
      </c>
      <c r="E111" s="112" t="n">
        <v>2</v>
      </c>
      <c r="F111" s="106" t="n">
        <v>10</v>
      </c>
      <c r="G111" s="106" t="n">
        <v>3</v>
      </c>
      <c r="H111" s="115" t="n">
        <v>7</v>
      </c>
      <c r="I111" s="115" t="n">
        <v>3</v>
      </c>
      <c r="J111" s="115" t="n">
        <v>3</v>
      </c>
      <c r="K111" s="107" t="n">
        <f aca="false">+I111/H111-1</f>
        <v>-0.571428571428571</v>
      </c>
      <c r="L111" s="107" t="n">
        <f aca="false">+I111/F111-1</f>
        <v>-0.7</v>
      </c>
    </row>
    <row r="112" customFormat="false" ht="12.8" hidden="false" customHeight="false" outlineLevel="0" collapsed="false">
      <c r="A112" s="123" t="s">
        <v>485</v>
      </c>
      <c r="B112" s="117" t="s">
        <v>486</v>
      </c>
      <c r="C112" s="2" t="s">
        <v>487</v>
      </c>
      <c r="D112" s="118" t="s">
        <v>488</v>
      </c>
      <c r="E112" s="112" t="n">
        <v>1</v>
      </c>
      <c r="H112" s="115" t="n">
        <v>3</v>
      </c>
      <c r="I112" s="115"/>
      <c r="J112" s="115" t="n">
        <v>3</v>
      </c>
      <c r="K112" s="107" t="n">
        <f aca="false">+I112/H112-1</f>
        <v>-1</v>
      </c>
    </row>
    <row r="113" customFormat="false" ht="12.8" hidden="false" customHeight="false" outlineLevel="0" collapsed="false">
      <c r="A113" s="113" t="s">
        <v>489</v>
      </c>
      <c r="B113" s="114" t="s">
        <v>490</v>
      </c>
      <c r="C113" s="2" t="s">
        <v>491</v>
      </c>
      <c r="D113" s="2" t="s">
        <v>492</v>
      </c>
      <c r="E113" s="112" t="n">
        <v>1</v>
      </c>
      <c r="H113" s="115" t="n">
        <v>2</v>
      </c>
      <c r="I113" s="115"/>
      <c r="J113" s="115" t="n">
        <v>3</v>
      </c>
      <c r="K113" s="107" t="n">
        <f aca="false">+I113/H113-1</f>
        <v>-1</v>
      </c>
    </row>
    <row r="114" customFormat="false" ht="12.8" hidden="false" customHeight="false" outlineLevel="0" collapsed="false">
      <c r="A114" s="116" t="s">
        <v>493</v>
      </c>
      <c r="B114" s="117" t="s">
        <v>494</v>
      </c>
      <c r="C114" s="2" t="s">
        <v>495</v>
      </c>
      <c r="D114" s="2" t="s">
        <v>496</v>
      </c>
      <c r="E114" s="112" t="n">
        <v>1</v>
      </c>
      <c r="H114" s="106" t="n">
        <v>1</v>
      </c>
      <c r="J114" s="106" t="n">
        <v>3</v>
      </c>
      <c r="K114" s="107" t="n">
        <f aca="false">+I114/H114-1</f>
        <v>-1</v>
      </c>
    </row>
    <row r="115" customFormat="false" ht="12.8" hidden="false" customHeight="false" outlineLevel="0" collapsed="false">
      <c r="A115" s="113" t="s">
        <v>497</v>
      </c>
      <c r="B115" s="114" t="s">
        <v>498</v>
      </c>
      <c r="C115" s="2" t="s">
        <v>499</v>
      </c>
      <c r="D115" s="2" t="s">
        <v>500</v>
      </c>
      <c r="E115" s="112" t="n">
        <v>1</v>
      </c>
      <c r="H115" s="106" t="n">
        <v>4</v>
      </c>
      <c r="I115" s="106" t="n">
        <v>6</v>
      </c>
      <c r="J115" s="106" t="n">
        <v>2</v>
      </c>
      <c r="K115" s="107" t="n">
        <f aca="false">+I115/H115-1</f>
        <v>0.5</v>
      </c>
    </row>
    <row r="116" customFormat="false" ht="12.8" hidden="false" customHeight="false" outlineLevel="0" collapsed="false">
      <c r="A116" s="116" t="s">
        <v>501</v>
      </c>
      <c r="B116" s="117" t="s">
        <v>502</v>
      </c>
      <c r="C116" s="2" t="s">
        <v>503</v>
      </c>
      <c r="D116" s="2" t="s">
        <v>504</v>
      </c>
      <c r="E116" s="112" t="n">
        <v>1</v>
      </c>
      <c r="H116" s="106" t="n">
        <v>3</v>
      </c>
      <c r="I116" s="106" t="n">
        <v>2</v>
      </c>
      <c r="J116" s="106" t="n">
        <v>2</v>
      </c>
      <c r="K116" s="107" t="n">
        <f aca="false">+I116/H116-1</f>
        <v>-0.333333333333333</v>
      </c>
    </row>
    <row r="117" customFormat="false" ht="12.8" hidden="false" customHeight="false" outlineLevel="0" collapsed="false">
      <c r="A117" s="116" t="s">
        <v>505</v>
      </c>
      <c r="B117" s="117" t="s">
        <v>506</v>
      </c>
      <c r="C117" s="2" t="s">
        <v>507</v>
      </c>
      <c r="D117" s="119" t="s">
        <v>508</v>
      </c>
      <c r="E117" s="112"/>
      <c r="F117" s="120"/>
      <c r="H117" s="115" t="n">
        <v>1</v>
      </c>
      <c r="I117" s="115"/>
      <c r="J117" s="115" t="n">
        <v>1</v>
      </c>
      <c r="K117" s="107" t="n">
        <f aca="false">+I117/H117-1</f>
        <v>-1</v>
      </c>
    </row>
    <row r="118" customFormat="false" ht="12.8" hidden="false" customHeight="false" outlineLevel="0" collapsed="false">
      <c r="A118" s="116" t="s">
        <v>509</v>
      </c>
      <c r="B118" s="117" t="s">
        <v>510</v>
      </c>
      <c r="C118" s="2" t="s">
        <v>511</v>
      </c>
      <c r="D118" s="110" t="s">
        <v>512</v>
      </c>
      <c r="E118" s="112" t="n">
        <v>1</v>
      </c>
      <c r="F118" s="122" t="n">
        <v>1</v>
      </c>
      <c r="G118" s="122" t="n">
        <v>2</v>
      </c>
      <c r="H118" s="115" t="n">
        <v>2</v>
      </c>
      <c r="I118" s="115"/>
      <c r="J118" s="115" t="n">
        <v>1</v>
      </c>
      <c r="K118" s="107" t="n">
        <f aca="false">+I118/H118-1</f>
        <v>-1</v>
      </c>
      <c r="L118" s="107" t="n">
        <f aca="false">+I118/F118-1</f>
        <v>-1</v>
      </c>
    </row>
    <row r="119" customFormat="false" ht="12.8" hidden="false" customHeight="false" outlineLevel="0" collapsed="false">
      <c r="A119" s="113" t="s">
        <v>513</v>
      </c>
      <c r="B119" s="114" t="s">
        <v>514</v>
      </c>
      <c r="C119" s="2" t="s">
        <v>515</v>
      </c>
      <c r="D119" s="110" t="s">
        <v>516</v>
      </c>
      <c r="E119" s="112"/>
      <c r="F119" s="106" t="n">
        <v>1</v>
      </c>
      <c r="G119" s="106" t="n">
        <v>2</v>
      </c>
      <c r="H119" s="115" t="n">
        <v>4</v>
      </c>
      <c r="I119" s="115" t="n">
        <v>2</v>
      </c>
      <c r="J119" s="115" t="n">
        <v>1</v>
      </c>
      <c r="K119" s="107" t="n">
        <f aca="false">+I119/H119-1</f>
        <v>-0.5</v>
      </c>
      <c r="L119" s="107" t="n">
        <f aca="false">+I119/F119-1</f>
        <v>1</v>
      </c>
    </row>
    <row r="120" customFormat="false" ht="12.8" hidden="false" customHeight="false" outlineLevel="0" collapsed="false">
      <c r="A120" s="116" t="s">
        <v>517</v>
      </c>
      <c r="B120" s="117" t="s">
        <v>518</v>
      </c>
      <c r="C120" s="2" t="s">
        <v>519</v>
      </c>
      <c r="D120" s="110" t="s">
        <v>520</v>
      </c>
      <c r="E120" s="112" t="n">
        <v>1</v>
      </c>
      <c r="F120" s="106" t="n">
        <v>1</v>
      </c>
      <c r="G120" s="106" t="n">
        <v>1</v>
      </c>
      <c r="J120" s="106" t="n">
        <v>1</v>
      </c>
      <c r="L120" s="107" t="n">
        <f aca="false">+I120/F120-1</f>
        <v>-1</v>
      </c>
    </row>
    <row r="121" customFormat="false" ht="12.8" hidden="false" customHeight="false" outlineLevel="0" collapsed="false">
      <c r="A121" s="113" t="s">
        <v>521</v>
      </c>
      <c r="B121" s="114" t="s">
        <v>522</v>
      </c>
      <c r="C121" s="2" t="s">
        <v>523</v>
      </c>
      <c r="D121" s="2" t="s">
        <v>524</v>
      </c>
      <c r="H121" s="106" t="n">
        <v>1</v>
      </c>
      <c r="I121" s="106" t="n">
        <v>1</v>
      </c>
      <c r="J121" s="106" t="n">
        <v>1</v>
      </c>
      <c r="K121" s="107" t="n">
        <f aca="false">+I121/H121-1</f>
        <v>0</v>
      </c>
    </row>
    <row r="122" customFormat="false" ht="12.8" hidden="false" customHeight="false" outlineLevel="0" collapsed="false">
      <c r="A122" s="113" t="s">
        <v>525</v>
      </c>
      <c r="B122" s="114" t="s">
        <v>526</v>
      </c>
      <c r="C122" s="2" t="s">
        <v>527</v>
      </c>
      <c r="D122" s="2" t="s">
        <v>528</v>
      </c>
      <c r="E122" s="112" t="n">
        <v>4</v>
      </c>
      <c r="F122" s="106" t="n">
        <v>3</v>
      </c>
      <c r="G122" s="106" t="n">
        <v>3</v>
      </c>
      <c r="H122" s="106" t="n">
        <v>4</v>
      </c>
      <c r="I122" s="106" t="n">
        <v>1</v>
      </c>
      <c r="J122" s="106" t="n">
        <v>1</v>
      </c>
      <c r="K122" s="107" t="n">
        <f aca="false">+I122/H122-1</f>
        <v>-0.75</v>
      </c>
      <c r="L122" s="107" t="n">
        <f aca="false">+I122/F122-1</f>
        <v>-0.666666666666667</v>
      </c>
    </row>
    <row r="123" customFormat="false" ht="12.8" hidden="false" customHeight="false" outlineLevel="0" collapsed="false">
      <c r="A123" s="113" t="s">
        <v>529</v>
      </c>
      <c r="B123" s="114" t="s">
        <v>530</v>
      </c>
      <c r="C123" s="2" t="s">
        <v>531</v>
      </c>
      <c r="D123" s="110" t="s">
        <v>532</v>
      </c>
      <c r="E123" s="112" t="n">
        <v>8</v>
      </c>
      <c r="G123" s="122" t="n">
        <v>2</v>
      </c>
      <c r="H123" s="106" t="n">
        <v>1</v>
      </c>
      <c r="I123" s="106" t="n">
        <v>2</v>
      </c>
      <c r="J123" s="106" t="n">
        <v>1</v>
      </c>
      <c r="K123" s="107" t="n">
        <f aca="false">+I123/H123-1</f>
        <v>1</v>
      </c>
    </row>
    <row r="124" customFormat="false" ht="12.8" hidden="false" customHeight="false" outlineLevel="0" collapsed="false">
      <c r="A124" s="116" t="s">
        <v>533</v>
      </c>
      <c r="B124" s="117" t="s">
        <v>534</v>
      </c>
      <c r="C124" s="2" t="s">
        <v>535</v>
      </c>
      <c r="D124" s="110" t="s">
        <v>536</v>
      </c>
      <c r="E124" s="112" t="n">
        <v>6</v>
      </c>
      <c r="F124" s="106" t="n">
        <v>2</v>
      </c>
      <c r="G124" s="106" t="n">
        <v>1</v>
      </c>
      <c r="H124" s="115" t="n">
        <v>2</v>
      </c>
      <c r="I124" s="115" t="n">
        <v>1</v>
      </c>
      <c r="J124" s="115"/>
      <c r="K124" s="107" t="n">
        <f aca="false">+I124/H124-1</f>
        <v>-0.5</v>
      </c>
      <c r="L124" s="107" t="n">
        <f aca="false">+I124/F124-1</f>
        <v>-0.5</v>
      </c>
    </row>
    <row r="125" customFormat="false" ht="12.8" hidden="false" customHeight="false" outlineLevel="0" collapsed="false">
      <c r="A125" s="113" t="s">
        <v>537</v>
      </c>
      <c r="B125" s="114" t="s">
        <v>538</v>
      </c>
      <c r="C125" s="2" t="s">
        <v>539</v>
      </c>
      <c r="D125" s="110" t="s">
        <v>540</v>
      </c>
      <c r="E125" s="112"/>
      <c r="H125" s="115" t="n">
        <v>2</v>
      </c>
      <c r="I125" s="115"/>
      <c r="J125" s="115"/>
      <c r="K125" s="107" t="n">
        <f aca="false">+I125/H125-1</f>
        <v>-1</v>
      </c>
    </row>
    <row r="126" customFormat="false" ht="12.8" hidden="false" customHeight="false" outlineLevel="0" collapsed="false">
      <c r="A126" s="113" t="s">
        <v>541</v>
      </c>
      <c r="B126" s="114" t="s">
        <v>542</v>
      </c>
      <c r="C126" s="2" t="s">
        <v>543</v>
      </c>
      <c r="D126" s="110" t="s">
        <v>544</v>
      </c>
      <c r="E126" s="112" t="n">
        <v>2</v>
      </c>
      <c r="F126" s="106" t="n">
        <v>1</v>
      </c>
      <c r="G126" s="106" t="n">
        <v>2</v>
      </c>
      <c r="H126" s="115" t="n">
        <v>6</v>
      </c>
      <c r="I126" s="115" t="n">
        <v>2</v>
      </c>
      <c r="J126" s="115"/>
      <c r="K126" s="107" t="n">
        <f aca="false">+I126/H126-1</f>
        <v>-0.666666666666667</v>
      </c>
      <c r="L126" s="107" t="n">
        <f aca="false">+I126/F126-1</f>
        <v>1</v>
      </c>
    </row>
    <row r="127" customFormat="false" ht="12.8" hidden="false" customHeight="false" outlineLevel="0" collapsed="false">
      <c r="A127" s="113" t="s">
        <v>545</v>
      </c>
      <c r="B127" s="114" t="s">
        <v>546</v>
      </c>
      <c r="C127" s="2" t="s">
        <v>547</v>
      </c>
      <c r="D127" s="2" t="s">
        <v>548</v>
      </c>
      <c r="E127" s="112" t="n">
        <v>1</v>
      </c>
      <c r="H127" s="115" t="n">
        <v>1</v>
      </c>
      <c r="I127" s="115" t="n">
        <v>1</v>
      </c>
      <c r="J127" s="115"/>
      <c r="K127" s="107" t="n">
        <f aca="false">+I127/H127-1</f>
        <v>0</v>
      </c>
    </row>
    <row r="128" customFormat="false" ht="12.8" hidden="false" customHeight="false" outlineLevel="0" collapsed="false">
      <c r="A128" s="113" t="s">
        <v>549</v>
      </c>
      <c r="B128" s="114" t="s">
        <v>550</v>
      </c>
      <c r="C128" s="2" t="s">
        <v>551</v>
      </c>
      <c r="D128" s="110" t="s">
        <v>552</v>
      </c>
      <c r="E128" s="112"/>
      <c r="G128" s="106" t="n">
        <v>1</v>
      </c>
    </row>
    <row r="129" customFormat="false" ht="12.8" hidden="false" customHeight="false" outlineLevel="0" collapsed="false">
      <c r="A129" s="113" t="s">
        <v>553</v>
      </c>
      <c r="B129" s="114" t="s">
        <v>554</v>
      </c>
      <c r="C129" s="2" t="s">
        <v>555</v>
      </c>
      <c r="D129" s="2" t="s">
        <v>556</v>
      </c>
      <c r="H129" s="106" t="n">
        <v>2</v>
      </c>
      <c r="K129" s="107" t="n">
        <f aca="false">+I129/H129-1</f>
        <v>-1</v>
      </c>
    </row>
    <row r="130" customFormat="false" ht="12.8" hidden="false" customHeight="false" outlineLevel="0" collapsed="false">
      <c r="A130" s="116" t="s">
        <v>557</v>
      </c>
      <c r="B130" s="117" t="s">
        <v>558</v>
      </c>
      <c r="C130" s="2" t="s">
        <v>559</v>
      </c>
      <c r="D130" s="2" t="s">
        <v>560</v>
      </c>
      <c r="E130" s="112" t="n">
        <v>3</v>
      </c>
      <c r="H130" s="106" t="n">
        <v>1</v>
      </c>
      <c r="I130" s="106" t="n">
        <v>1</v>
      </c>
      <c r="K130" s="107" t="n">
        <f aca="false">+I130/H130-1</f>
        <v>0</v>
      </c>
    </row>
    <row r="131" customFormat="false" ht="12.8" hidden="false" customHeight="false" outlineLevel="0" collapsed="false">
      <c r="A131" s="113" t="s">
        <v>561</v>
      </c>
      <c r="B131" s="114" t="s">
        <v>562</v>
      </c>
      <c r="C131" s="2" t="s">
        <v>563</v>
      </c>
      <c r="D131" s="110" t="s">
        <v>564</v>
      </c>
      <c r="E131" s="112" t="n">
        <v>2</v>
      </c>
      <c r="G131" s="122" t="n">
        <v>2</v>
      </c>
    </row>
    <row r="132" customFormat="false" ht="12.8" hidden="false" customHeight="false" outlineLevel="0" collapsed="false">
      <c r="A132" s="116" t="s">
        <v>565</v>
      </c>
      <c r="B132" s="117" t="s">
        <v>566</v>
      </c>
      <c r="C132" s="2" t="s">
        <v>567</v>
      </c>
      <c r="D132" s="2" t="s">
        <v>568</v>
      </c>
      <c r="E132" s="112" t="n">
        <v>2</v>
      </c>
      <c r="H132" s="106" t="n">
        <v>1</v>
      </c>
      <c r="K132" s="107" t="n">
        <f aca="false">+I132/H132-1</f>
        <v>-1</v>
      </c>
    </row>
    <row r="133" customFormat="false" ht="12.8" hidden="false" customHeight="false" outlineLevel="0" collapsed="false">
      <c r="A133" s="116" t="s">
        <v>569</v>
      </c>
      <c r="B133" s="117" t="s">
        <v>570</v>
      </c>
      <c r="C133" s="2" t="s">
        <v>571</v>
      </c>
      <c r="D133" s="110" t="s">
        <v>572</v>
      </c>
      <c r="E133" s="112"/>
      <c r="F133" s="106" t="n">
        <v>1</v>
      </c>
      <c r="G133" s="106" t="n">
        <v>4</v>
      </c>
      <c r="H133" s="106" t="n">
        <v>1</v>
      </c>
      <c r="K133" s="107" t="n">
        <f aca="false">+I133/H133-1</f>
        <v>-1</v>
      </c>
      <c r="L133" s="107" t="n">
        <f aca="false">+I133/F133-1</f>
        <v>-1</v>
      </c>
    </row>
  </sheetData>
  <autoFilter ref="A1:L1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20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pane xSplit="1" ySplit="0" topLeftCell="B1" activePane="topRight" state="frozen"/>
      <selection pane="topLeft" activeCell="A1" activeCellId="0" sqref="A1"/>
      <selection pane="topRight" activeCell="J18" activeCellId="0" sqref="J18"/>
    </sheetView>
  </sheetViews>
  <sheetFormatPr defaultColWidth="11.8046875" defaultRowHeight="12.8" zeroHeight="false" outlineLevelRow="0" outlineLevelCol="0"/>
  <cols>
    <col collapsed="false" customWidth="true" hidden="false" outlineLevel="0" max="1" min="1" style="1" width="6.41"/>
    <col collapsed="false" customWidth="true" hidden="false" outlineLevel="0" max="2" min="2" style="2" width="23.62"/>
    <col collapsed="false" customWidth="true" hidden="false" outlineLevel="0" max="8" min="3" style="1" width="7.97"/>
    <col collapsed="false" customWidth="true" hidden="false" outlineLevel="0" max="11" min="9" style="1" width="16.48"/>
    <col collapsed="false" customWidth="true" hidden="false" outlineLevel="0" max="13" min="12" style="1" width="11.97"/>
    <col collapsed="false" customWidth="true" hidden="false" outlineLevel="0" max="14" min="14" style="1" width="10.39"/>
    <col collapsed="false" customWidth="true" hidden="false" outlineLevel="0" max="70" min="15" style="1" width="11.11"/>
  </cols>
  <sheetData>
    <row r="1" customFormat="false" ht="12.8" hidden="false" customHeight="false" outlineLevel="0" collapsed="false">
      <c r="A1" s="124" t="s">
        <v>573</v>
      </c>
      <c r="B1" s="124" t="s">
        <v>574</v>
      </c>
      <c r="C1" s="124" t="n">
        <v>2016</v>
      </c>
      <c r="D1" s="124" t="n">
        <v>2017</v>
      </c>
      <c r="E1" s="124" t="n">
        <v>2018</v>
      </c>
      <c r="F1" s="124" t="n">
        <v>2019</v>
      </c>
      <c r="G1" s="124" t="n">
        <v>2020</v>
      </c>
      <c r="H1" s="124" t="s">
        <v>24</v>
      </c>
      <c r="I1" s="124" t="s">
        <v>25</v>
      </c>
      <c r="J1" s="124" t="n">
        <v>2023</v>
      </c>
      <c r="K1" s="124" t="s">
        <v>575</v>
      </c>
      <c r="L1" s="124" t="s">
        <v>576</v>
      </c>
      <c r="M1" s="124" t="s">
        <v>577</v>
      </c>
      <c r="N1" s="124" t="s">
        <v>578</v>
      </c>
      <c r="O1" s="1" t="s">
        <v>579</v>
      </c>
      <c r="P1" s="1" t="s">
        <v>580</v>
      </c>
    </row>
    <row r="2" customFormat="false" ht="12.8" hidden="false" customHeight="false" outlineLevel="0" collapsed="false">
      <c r="A2" s="1" t="n">
        <v>1</v>
      </c>
      <c r="B2" s="2" t="s">
        <v>581</v>
      </c>
      <c r="J2" s="2" t="n">
        <v>177</v>
      </c>
      <c r="O2" s="125" t="n">
        <f aca="false">+I2/I$15</f>
        <v>0</v>
      </c>
      <c r="P2" s="125" t="n">
        <f aca="false">+J2/J$15</f>
        <v>0.043002915451895</v>
      </c>
    </row>
    <row r="3" customFormat="false" ht="12.8" hidden="false" customHeight="false" outlineLevel="0" collapsed="false">
      <c r="A3" s="1" t="n">
        <v>2</v>
      </c>
      <c r="B3" s="2" t="s">
        <v>582</v>
      </c>
      <c r="J3" s="2" t="n">
        <v>116</v>
      </c>
      <c r="O3" s="125" t="n">
        <f aca="false">+I3/I$15</f>
        <v>0</v>
      </c>
      <c r="P3" s="125" t="n">
        <f aca="false">+J3/J$15</f>
        <v>0.0281827016520894</v>
      </c>
    </row>
    <row r="4" customFormat="false" ht="12.8" hidden="false" customHeight="false" outlineLevel="0" collapsed="false">
      <c r="A4" s="1" t="n">
        <v>3</v>
      </c>
      <c r="B4" s="2" t="s">
        <v>583</v>
      </c>
      <c r="J4" s="2" t="n">
        <v>1151</v>
      </c>
      <c r="O4" s="125" t="n">
        <f aca="false">+I4/I$15</f>
        <v>0</v>
      </c>
      <c r="P4" s="125" t="n">
        <f aca="false">+J4/J$15</f>
        <v>0.279640427599611</v>
      </c>
    </row>
    <row r="5" customFormat="false" ht="12.8" hidden="false" customHeight="false" outlineLevel="0" collapsed="false">
      <c r="A5" s="1" t="n">
        <v>4</v>
      </c>
      <c r="B5" s="2" t="s">
        <v>584</v>
      </c>
      <c r="J5" s="2" t="n">
        <v>28</v>
      </c>
      <c r="O5" s="125" t="n">
        <f aca="false">+I5/I$15</f>
        <v>0</v>
      </c>
      <c r="P5" s="125" t="n">
        <f aca="false">+J5/J$15</f>
        <v>0.00680272108843537</v>
      </c>
    </row>
    <row r="6" customFormat="false" ht="12.8" hidden="false" customHeight="false" outlineLevel="0" collapsed="false">
      <c r="A6" s="1" t="n">
        <v>6</v>
      </c>
      <c r="B6" s="2" t="s">
        <v>585</v>
      </c>
      <c r="J6" s="2" t="n">
        <v>1505</v>
      </c>
      <c r="O6" s="125" t="n">
        <f aca="false">+I6/I$15</f>
        <v>0</v>
      </c>
      <c r="P6" s="125" t="n">
        <f aca="false">+J6/J$15</f>
        <v>0.365646258503401</v>
      </c>
    </row>
    <row r="7" customFormat="false" ht="12.8" hidden="false" customHeight="false" outlineLevel="0" collapsed="false">
      <c r="A7" s="126" t="n">
        <v>11</v>
      </c>
      <c r="B7" s="126" t="s">
        <v>586</v>
      </c>
      <c r="C7" s="126" t="n">
        <v>17079</v>
      </c>
      <c r="D7" s="126" t="n">
        <v>17414</v>
      </c>
      <c r="E7" s="127" t="n">
        <v>11622</v>
      </c>
      <c r="F7" s="126" t="n">
        <v>13293</v>
      </c>
      <c r="G7" s="126" t="n">
        <v>18549</v>
      </c>
      <c r="H7" s="126" t="n">
        <v>28361</v>
      </c>
      <c r="I7" s="126" t="n">
        <v>22637</v>
      </c>
      <c r="J7" s="126" t="n">
        <v>22378</v>
      </c>
      <c r="K7" s="128" t="n">
        <f aca="false">+J7/I7-1</f>
        <v>-0.0114414454212131</v>
      </c>
      <c r="L7" s="129" t="n">
        <f aca="false">+F7/F$15</f>
        <v>4.34838076545633</v>
      </c>
      <c r="M7" s="129" t="n">
        <f aca="false">+G7/G$15</f>
        <v>8.59545875810936</v>
      </c>
      <c r="N7" s="125" t="n">
        <f aca="false">+H7/H$15</f>
        <v>8.4182249925794</v>
      </c>
      <c r="O7" s="125" t="n">
        <f aca="false">+I7/I$15</f>
        <v>6.61127336448598</v>
      </c>
      <c r="P7" s="125" t="n">
        <f aca="false">+J7/J$15</f>
        <v>5.43683187560739</v>
      </c>
    </row>
    <row r="8" customFormat="false" ht="12.8" hidden="false" customHeight="false" outlineLevel="0" collapsed="false">
      <c r="A8" s="126" t="n">
        <v>24</v>
      </c>
      <c r="B8" s="126" t="s">
        <v>587</v>
      </c>
      <c r="C8" s="126" t="n">
        <v>1050</v>
      </c>
      <c r="D8" s="126" t="n">
        <v>1547</v>
      </c>
      <c r="E8" s="126" t="n">
        <v>2682</v>
      </c>
      <c r="F8" s="126" t="n">
        <v>2521</v>
      </c>
      <c r="G8" s="126" t="n">
        <v>1243</v>
      </c>
      <c r="H8" s="130" t="n">
        <v>1865</v>
      </c>
      <c r="I8" s="130" t="n">
        <v>1966</v>
      </c>
      <c r="J8" s="130" t="n">
        <v>1973</v>
      </c>
      <c r="K8" s="128" t="n">
        <f aca="false">+J8/I8-1</f>
        <v>0.00356052899287884</v>
      </c>
      <c r="L8" s="129" t="n">
        <f aca="false">+F8/F$15</f>
        <v>0.824664703958129</v>
      </c>
      <c r="M8" s="129" t="n">
        <f aca="false">+G8/G$15</f>
        <v>0.575996292863763</v>
      </c>
      <c r="N8" s="125" t="n">
        <f aca="false">+H8/H$15</f>
        <v>0.553576728999703</v>
      </c>
      <c r="O8" s="125" t="n">
        <f aca="false">+I8/I$15</f>
        <v>0.574182242990654</v>
      </c>
      <c r="P8" s="125" t="n">
        <f aca="false">+J8/J$15</f>
        <v>0.479348882410107</v>
      </c>
    </row>
    <row r="9" customFormat="false" ht="12.8" hidden="false" customHeight="false" outlineLevel="0" collapsed="false">
      <c r="A9" s="126" t="n">
        <v>27</v>
      </c>
      <c r="B9" s="126" t="s">
        <v>588</v>
      </c>
      <c r="C9" s="126" t="n">
        <v>1144</v>
      </c>
      <c r="D9" s="126" t="n">
        <v>1619</v>
      </c>
      <c r="E9" s="126" t="n">
        <v>4217</v>
      </c>
      <c r="F9" s="131" t="n">
        <v>4537</v>
      </c>
      <c r="G9" s="126" t="n">
        <v>1101</v>
      </c>
      <c r="H9" s="130" t="n">
        <v>1141</v>
      </c>
      <c r="I9" s="130" t="n">
        <v>1465</v>
      </c>
      <c r="J9" s="130" t="n">
        <v>1419</v>
      </c>
      <c r="K9" s="128" t="n">
        <f aca="false">+J9/I9-1</f>
        <v>-0.0313993174061433</v>
      </c>
      <c r="L9" s="129" t="n">
        <f aca="false">+F9/F$15</f>
        <v>1.48413477265293</v>
      </c>
      <c r="M9" s="129" t="n">
        <f aca="false">+G9/G$15</f>
        <v>0.510194624652456</v>
      </c>
      <c r="N9" s="125" t="n">
        <f aca="false">+H9/H$15</f>
        <v>0.338676165034135</v>
      </c>
      <c r="O9" s="125" t="n">
        <f aca="false">+I9/I$15</f>
        <v>0.42786214953271</v>
      </c>
      <c r="P9" s="125" t="n">
        <f aca="false">+J9/J$15</f>
        <v>0.344752186588921</v>
      </c>
    </row>
    <row r="10" customFormat="false" ht="12.8" hidden="false" customHeight="false" outlineLevel="0" collapsed="false">
      <c r="A10" s="126" t="n">
        <v>28</v>
      </c>
      <c r="B10" s="126" t="s">
        <v>589</v>
      </c>
      <c r="C10" s="126" t="n">
        <v>1398</v>
      </c>
      <c r="D10" s="126" t="n">
        <v>2105</v>
      </c>
      <c r="E10" s="126" t="n">
        <v>3046</v>
      </c>
      <c r="F10" s="131" t="n">
        <v>2784</v>
      </c>
      <c r="G10" s="126" t="n">
        <v>1463</v>
      </c>
      <c r="H10" s="130" t="n">
        <v>2419</v>
      </c>
      <c r="I10" s="130" t="n">
        <v>2725</v>
      </c>
      <c r="J10" s="130" t="n">
        <v>2880</v>
      </c>
      <c r="K10" s="128" t="n">
        <f aca="false">+J10/I10-1</f>
        <v>0.0568807339449542</v>
      </c>
      <c r="L10" s="129" t="n">
        <f aca="false">+F10/F$15</f>
        <v>0.910696761530913</v>
      </c>
      <c r="M10" s="129" t="n">
        <f aca="false">+G10/G$15</f>
        <v>0.677942539388323</v>
      </c>
      <c r="N10" s="125" t="n">
        <f aca="false">+H10/H$15</f>
        <v>0.718017215791036</v>
      </c>
      <c r="O10" s="125" t="n">
        <f aca="false">+I10/I$15</f>
        <v>0.795852803738318</v>
      </c>
      <c r="P10" s="125" t="n">
        <f aca="false">+J10/J$15</f>
        <v>0.699708454810496</v>
      </c>
    </row>
    <row r="11" customFormat="false" ht="12.8" hidden="false" customHeight="false" outlineLevel="0" collapsed="false">
      <c r="A11" s="126" t="n">
        <v>32</v>
      </c>
      <c r="B11" s="126" t="s">
        <v>590</v>
      </c>
      <c r="C11" s="126" t="n">
        <v>1766</v>
      </c>
      <c r="D11" s="126" t="n">
        <v>2254</v>
      </c>
      <c r="E11" s="126" t="n">
        <v>1639</v>
      </c>
      <c r="F11" s="131" t="n">
        <v>1628</v>
      </c>
      <c r="G11" s="126" t="n">
        <v>1884</v>
      </c>
      <c r="H11" s="126" t="n">
        <v>3017</v>
      </c>
      <c r="I11" s="126" t="n">
        <v>2506</v>
      </c>
      <c r="J11" s="126" t="n">
        <v>2785</v>
      </c>
      <c r="K11" s="128" t="n">
        <f aca="false">+J11/I11-1</f>
        <v>0.111332801276935</v>
      </c>
      <c r="L11" s="129" t="n">
        <f aca="false">+F11/F$15</f>
        <v>0.532548249918221</v>
      </c>
      <c r="M11" s="129" t="n">
        <f aca="false">+G11/G$15</f>
        <v>0.873030583873957</v>
      </c>
      <c r="N11" s="125" t="n">
        <f aca="false">+H11/H$15</f>
        <v>0.895517957850994</v>
      </c>
      <c r="O11" s="125" t="n">
        <f aca="false">+I11/I$15</f>
        <v>0.731892523364486</v>
      </c>
      <c r="P11" s="125" t="n">
        <f aca="false">+J11/J$15</f>
        <v>0.676627793974733</v>
      </c>
    </row>
    <row r="12" customFormat="false" ht="12.8" hidden="false" customHeight="false" outlineLevel="0" collapsed="false">
      <c r="A12" s="126" t="n">
        <v>44</v>
      </c>
      <c r="B12" s="126" t="s">
        <v>591</v>
      </c>
      <c r="C12" s="126" t="n">
        <v>3317</v>
      </c>
      <c r="D12" s="126" t="n">
        <v>5128</v>
      </c>
      <c r="E12" s="126" t="n">
        <v>4447</v>
      </c>
      <c r="F12" s="131" t="n">
        <v>4236</v>
      </c>
      <c r="G12" s="126" t="n">
        <v>3761</v>
      </c>
      <c r="H12" s="126" t="n">
        <v>4533</v>
      </c>
      <c r="I12" s="126" t="n">
        <v>5128</v>
      </c>
      <c r="J12" s="126" t="n">
        <v>5816</v>
      </c>
      <c r="K12" s="128" t="n">
        <f aca="false">+J12/I12-1</f>
        <v>0.134165366614665</v>
      </c>
      <c r="L12" s="129" t="n">
        <f aca="false">+F12/F$15</f>
        <v>1.38567222767419</v>
      </c>
      <c r="M12" s="129" t="n">
        <f aca="false">+G12/G$15</f>
        <v>1.74281742354032</v>
      </c>
      <c r="N12" s="125" t="n">
        <f aca="false">+H12/H$15</f>
        <v>1.34550311665183</v>
      </c>
      <c r="O12" s="125" t="n">
        <f aca="false">+I12/I$15</f>
        <v>1.49766355140187</v>
      </c>
      <c r="P12" s="125" t="n">
        <f aca="false">+J12/J$15</f>
        <v>1.41302235179786</v>
      </c>
    </row>
    <row r="13" customFormat="false" ht="12.8" hidden="false" customHeight="false" outlineLevel="0" collapsed="false">
      <c r="A13" s="126" t="n">
        <v>52</v>
      </c>
      <c r="B13" s="126" t="s">
        <v>592</v>
      </c>
      <c r="C13" s="126" t="n">
        <v>1633</v>
      </c>
      <c r="D13" s="126" t="n">
        <v>2449</v>
      </c>
      <c r="E13" s="126" t="n">
        <v>1978</v>
      </c>
      <c r="F13" s="131" t="n">
        <v>2073</v>
      </c>
      <c r="G13" s="126" t="n">
        <v>1959</v>
      </c>
      <c r="H13" s="130" t="n">
        <v>2981</v>
      </c>
      <c r="I13" s="130" t="n">
        <v>2826</v>
      </c>
      <c r="J13" s="130" t="n">
        <v>2751</v>
      </c>
      <c r="K13" s="128" t="n">
        <f aca="false">+J13/I13-1</f>
        <v>-0.0265392781316348</v>
      </c>
      <c r="L13" s="129" t="n">
        <f aca="false">+F13/F$15</f>
        <v>0.678115799803729</v>
      </c>
      <c r="M13" s="129" t="n">
        <f aca="false">+G13/G$15</f>
        <v>0.907784986098239</v>
      </c>
      <c r="N13" s="125" t="n">
        <f aca="false">+H13/H$15</f>
        <v>0.884832294449392</v>
      </c>
      <c r="O13" s="125" t="n">
        <f aca="false">+I13/I$15</f>
        <v>0.82535046728972</v>
      </c>
      <c r="P13" s="125" t="n">
        <f aca="false">+J13/J$15</f>
        <v>0.668367346938776</v>
      </c>
    </row>
    <row r="14" customFormat="false" ht="12.8" hidden="false" customHeight="false" outlineLevel="0" collapsed="false">
      <c r="A14" s="126" t="n">
        <v>53</v>
      </c>
      <c r="B14" s="126" t="s">
        <v>593</v>
      </c>
      <c r="C14" s="126" t="n">
        <v>726</v>
      </c>
      <c r="D14" s="126" t="n">
        <v>1325</v>
      </c>
      <c r="E14" s="126" t="n">
        <v>1809</v>
      </c>
      <c r="F14" s="131" t="n">
        <v>2033</v>
      </c>
      <c r="G14" s="126" t="n">
        <v>1183</v>
      </c>
      <c r="H14" s="130" t="n">
        <v>1646</v>
      </c>
      <c r="I14" s="130" t="n">
        <v>2021</v>
      </c>
      <c r="J14" s="130" t="n">
        <v>2177</v>
      </c>
      <c r="K14" s="128" t="n">
        <f aca="false">+J14/I14-1</f>
        <v>0.0771895101434934</v>
      </c>
      <c r="L14" s="129" t="n">
        <f aca="false">+F14/F$15</f>
        <v>0.665031076218515</v>
      </c>
      <c r="M14" s="129" t="n">
        <f aca="false">+G14/G$15</f>
        <v>0.548192771084337</v>
      </c>
      <c r="N14" s="125" t="n">
        <f aca="false">+H14/H$15</f>
        <v>0.488572276639953</v>
      </c>
      <c r="O14" s="125" t="n">
        <f aca="false">+I14/I$15</f>
        <v>0.590245327102804</v>
      </c>
      <c r="P14" s="125" t="n">
        <f aca="false">+J14/J$15</f>
        <v>0.52891156462585</v>
      </c>
    </row>
    <row r="15" customFormat="false" ht="12.8" hidden="false" customHeight="false" outlineLevel="0" collapsed="false">
      <c r="A15" s="126" t="n">
        <v>75</v>
      </c>
      <c r="B15" s="126" t="s">
        <v>594</v>
      </c>
      <c r="C15" s="126" t="n">
        <v>1604</v>
      </c>
      <c r="D15" s="126" t="n">
        <v>2924</v>
      </c>
      <c r="E15" s="126" t="n">
        <v>2960</v>
      </c>
      <c r="F15" s="131" t="n">
        <v>3057</v>
      </c>
      <c r="G15" s="126" t="n">
        <v>2158</v>
      </c>
      <c r="H15" s="126" t="n">
        <v>3369</v>
      </c>
      <c r="I15" s="126" t="n">
        <v>3424</v>
      </c>
      <c r="J15" s="126" t="n">
        <v>4116</v>
      </c>
      <c r="K15" s="128" t="n">
        <f aca="false">+J15/I15-1</f>
        <v>0.202102803738318</v>
      </c>
      <c r="L15" s="129" t="n">
        <f aca="false">+F15/F$15</f>
        <v>1</v>
      </c>
      <c r="M15" s="129" t="n">
        <f aca="false">+G15/G$15</f>
        <v>1</v>
      </c>
      <c r="N15" s="125" t="n">
        <f aca="false">+H15/H$15</f>
        <v>1</v>
      </c>
      <c r="O15" s="125" t="n">
        <f aca="false">+I15/I$15</f>
        <v>1</v>
      </c>
      <c r="P15" s="125" t="n">
        <f aca="false">+J15/J$15</f>
        <v>1</v>
      </c>
    </row>
    <row r="16" customFormat="false" ht="12.8" hidden="false" customHeight="false" outlineLevel="0" collapsed="false">
      <c r="A16" s="126" t="n">
        <v>76</v>
      </c>
      <c r="B16" s="126" t="s">
        <v>595</v>
      </c>
      <c r="C16" s="126" t="n">
        <v>1340</v>
      </c>
      <c r="D16" s="126" t="n">
        <v>2723</v>
      </c>
      <c r="E16" s="126" t="n">
        <v>6500</v>
      </c>
      <c r="F16" s="126" t="n">
        <v>7138</v>
      </c>
      <c r="G16" s="126" t="n">
        <v>2492</v>
      </c>
      <c r="H16" s="130" t="n">
        <v>3570</v>
      </c>
      <c r="I16" s="130" t="n">
        <v>3665</v>
      </c>
      <c r="J16" s="130" t="n">
        <v>4054</v>
      </c>
      <c r="K16" s="128" t="n">
        <f aca="false">+J16/I16-1</f>
        <v>0.106139154160982</v>
      </c>
      <c r="L16" s="129" t="n">
        <f aca="false">+F16/F$15</f>
        <v>2.33496892378149</v>
      </c>
      <c r="M16" s="129" t="n">
        <f aca="false">+G16/G$15</f>
        <v>1.15477293790547</v>
      </c>
      <c r="N16" s="125" t="n">
        <f aca="false">+H16/H$15</f>
        <v>1.05966162065895</v>
      </c>
    </row>
    <row r="17" customFormat="false" ht="12.8" hidden="false" customHeight="false" outlineLevel="0" collapsed="false">
      <c r="A17" s="126" t="n">
        <v>84</v>
      </c>
      <c r="B17" s="126" t="s">
        <v>596</v>
      </c>
      <c r="C17" s="126" t="n">
        <v>3746</v>
      </c>
      <c r="D17" s="126" t="n">
        <v>5916</v>
      </c>
      <c r="E17" s="126" t="n">
        <v>10131</v>
      </c>
      <c r="F17" s="126" t="n">
        <v>8149</v>
      </c>
      <c r="G17" s="126" t="n">
        <v>4200</v>
      </c>
      <c r="H17" s="132" t="n">
        <v>6006</v>
      </c>
      <c r="I17" s="132" t="n">
        <v>5665</v>
      </c>
      <c r="J17" s="132" t="n">
        <v>6190</v>
      </c>
      <c r="K17" s="128" t="n">
        <f aca="false">+J17/I17-1</f>
        <v>0.0926743159752868</v>
      </c>
      <c r="L17" s="129" t="n">
        <f aca="false">+F17/F$15</f>
        <v>2.66568531239778</v>
      </c>
      <c r="M17" s="129" t="n">
        <f aca="false">+G17/G$15</f>
        <v>1.94624652455978</v>
      </c>
      <c r="N17" s="125" t="n">
        <f aca="false">+H17/H$15</f>
        <v>1.78272484416741</v>
      </c>
    </row>
    <row r="18" customFormat="false" ht="12.8" hidden="false" customHeight="false" outlineLevel="0" collapsed="false">
      <c r="A18" s="126" t="n">
        <v>93</v>
      </c>
      <c r="B18" s="126" t="s">
        <v>597</v>
      </c>
      <c r="C18" s="126" t="n">
        <v>1442</v>
      </c>
      <c r="D18" s="126" t="n">
        <v>2666</v>
      </c>
      <c r="E18" s="126" t="n">
        <v>3720</v>
      </c>
      <c r="F18" s="126" t="n">
        <f aca="false">3651+543</f>
        <v>4194</v>
      </c>
      <c r="G18" s="126" t="n">
        <v>3033</v>
      </c>
      <c r="H18" s="130" t="n">
        <v>4768</v>
      </c>
      <c r="I18" s="130" t="n">
        <v>4366</v>
      </c>
      <c r="J18" s="130" t="n">
        <v>4566</v>
      </c>
      <c r="K18" s="128" t="n">
        <f aca="false">+J18/I18-1</f>
        <v>0.0458085203847916</v>
      </c>
      <c r="L18" s="129" t="n">
        <f aca="false">+F18/F$15</f>
        <v>1.37193326790972</v>
      </c>
      <c r="M18" s="129" t="n">
        <f aca="false">+G18/G$15</f>
        <v>1.40546802594995</v>
      </c>
      <c r="N18" s="125" t="n">
        <f aca="false">+H18/H$15</f>
        <v>1.41525675274562</v>
      </c>
    </row>
    <row r="19" customFormat="false" ht="12.8" hidden="false" customHeight="false" outlineLevel="0" collapsed="false">
      <c r="A19" s="126" t="n">
        <v>97</v>
      </c>
      <c r="B19" s="126" t="s">
        <v>598</v>
      </c>
      <c r="C19" s="126" t="n">
        <v>3741</v>
      </c>
      <c r="D19" s="126" t="n">
        <v>5511</v>
      </c>
      <c r="E19" s="126" t="n">
        <v>3920</v>
      </c>
      <c r="F19" s="126" t="n">
        <v>3991</v>
      </c>
      <c r="G19" s="126" t="n">
        <v>3017</v>
      </c>
      <c r="H19" s="126" t="n">
        <v>4567</v>
      </c>
      <c r="I19" s="126" t="n">
        <f aca="false">+2584+574</f>
        <v>3158</v>
      </c>
      <c r="J19" s="126" t="n">
        <f aca="false">2977+603</f>
        <v>3580</v>
      </c>
      <c r="K19" s="128" t="n">
        <f aca="false">+J19/I19-1</f>
        <v>0.133628879037365</v>
      </c>
      <c r="L19" s="129" t="n">
        <v>0.0675398960924676</v>
      </c>
      <c r="M19" s="129" t="n">
        <f aca="false">+G19/G$15</f>
        <v>1.39805375347544</v>
      </c>
      <c r="N19" s="125" t="n">
        <f aca="false">+H19/H$15</f>
        <v>1.35559513208667</v>
      </c>
    </row>
    <row r="20" customFormat="false" ht="12.8" hidden="false" customHeight="false" outlineLevel="0" collapsed="false">
      <c r="A20" s="133"/>
      <c r="B20" s="133" t="s">
        <v>19</v>
      </c>
      <c r="C20" s="133" t="n">
        <v>39986</v>
      </c>
      <c r="D20" s="133" t="n">
        <v>53581</v>
      </c>
      <c r="E20" s="133" t="n">
        <v>58671</v>
      </c>
      <c r="F20" s="133" t="n">
        <v>59091</v>
      </c>
      <c r="G20" s="133" t="n">
        <v>46043</v>
      </c>
      <c r="H20" s="133" t="n">
        <v>68243</v>
      </c>
      <c r="I20" s="133" t="n">
        <v>61552</v>
      </c>
      <c r="J20" s="133" t="n">
        <f aca="false">SUM(J7:J19)</f>
        <v>64685</v>
      </c>
      <c r="K20" s="128" t="n">
        <f aca="false">+J20/I20-1</f>
        <v>0.0509000519885625</v>
      </c>
      <c r="L20" s="134" t="n">
        <f aca="false">+F20/F$15</f>
        <v>19.3297350343474</v>
      </c>
      <c r="M20" s="134" t="n">
        <f aca="false">+G20/G$15</f>
        <v>21.3359592215014</v>
      </c>
      <c r="N20" s="135" t="n">
        <f aca="false">+H20/H$15</f>
        <v>20.2561590976551</v>
      </c>
    </row>
  </sheetData>
  <autoFilter ref="A1:N2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32"/>
  <sheetViews>
    <sheetView showFormulas="false" showGridLines="true" showRowColHeaders="true" showZeros="true" rightToLeft="false" tabSelected="false" showOutlineSymbols="true" defaultGridColor="true" view="normal" topLeftCell="A128" colorId="64" zoomScale="131" zoomScaleNormal="131" zoomScalePageLayoutView="100" workbookViewId="0">
      <selection pane="topLeft" activeCell="J132" activeCellId="0" sqref="J132"/>
    </sheetView>
  </sheetViews>
  <sheetFormatPr defaultColWidth="11.7578125" defaultRowHeight="12.8" zeroHeight="false" outlineLevelRow="0" outlineLevelCol="0"/>
  <cols>
    <col collapsed="false" customWidth="true" hidden="false" outlineLevel="0" max="1" min="1" style="1" width="13.75"/>
    <col collapsed="false" customWidth="true" hidden="false" outlineLevel="0" max="3" min="2" style="2" width="11.52"/>
    <col collapsed="false" customWidth="true" hidden="false" outlineLevel="0" max="4" min="4" style="136" width="11.52"/>
    <col collapsed="false" customWidth="true" hidden="false" outlineLevel="0" max="5" min="5" style="2" width="11.52"/>
    <col collapsed="false" customWidth="true" hidden="false" outlineLevel="0" max="7" min="6" style="137" width="11.52"/>
    <col collapsed="false" customWidth="true" hidden="false" outlineLevel="0" max="8" min="8" style="2" width="11.52"/>
    <col collapsed="false" customWidth="true" hidden="false" outlineLevel="0" max="9" min="9" style="137" width="11.52"/>
    <col collapsed="false" customWidth="true" hidden="false" outlineLevel="0" max="10" min="10" style="2" width="11.52"/>
    <col collapsed="false" customWidth="true" hidden="false" outlineLevel="0" max="1023" min="1018" style="1" width="11.52"/>
  </cols>
  <sheetData>
    <row r="1" customFormat="false" ht="12.8" hidden="false" customHeight="false" outlineLevel="0" collapsed="false">
      <c r="A1" s="1" t="s">
        <v>6</v>
      </c>
      <c r="B1" s="138" t="s">
        <v>599</v>
      </c>
      <c r="C1" s="2" t="s">
        <v>49</v>
      </c>
      <c r="D1" s="106" t="s">
        <v>600</v>
      </c>
      <c r="E1" s="2" t="s">
        <v>601</v>
      </c>
      <c r="F1" s="2" t="s">
        <v>602</v>
      </c>
      <c r="G1" s="2" t="s">
        <v>603</v>
      </c>
      <c r="H1" s="2" t="s">
        <v>604</v>
      </c>
      <c r="I1" s="2" t="s">
        <v>605</v>
      </c>
      <c r="J1" s="2" t="s">
        <v>606</v>
      </c>
    </row>
    <row r="2" customFormat="false" ht="12.8" hidden="false" customHeight="false" outlineLevel="0" collapsed="false">
      <c r="A2" s="1" t="n">
        <v>2022</v>
      </c>
      <c r="B2" s="139" t="s">
        <v>62</v>
      </c>
      <c r="C2" s="2" t="s">
        <v>63</v>
      </c>
      <c r="D2" s="115" t="n">
        <v>4289</v>
      </c>
      <c r="E2" s="2" t="n">
        <v>1444</v>
      </c>
      <c r="F2" s="2" t="n">
        <v>509</v>
      </c>
      <c r="G2" s="2" t="n">
        <f aca="false">+I2-H2</f>
        <v>1980</v>
      </c>
      <c r="H2" s="2" t="n">
        <f aca="false">SUM(E2:F2)</f>
        <v>1953</v>
      </c>
      <c r="I2" s="2" t="n">
        <v>3933</v>
      </c>
      <c r="J2" s="94" t="n">
        <f aca="false">+H2/I2</f>
        <v>0.496567505720824</v>
      </c>
    </row>
    <row r="3" customFormat="false" ht="12.8" hidden="false" customHeight="false" outlineLevel="0" collapsed="false">
      <c r="A3" s="1" t="n">
        <v>2022</v>
      </c>
      <c r="B3" s="140" t="s">
        <v>86</v>
      </c>
      <c r="C3" s="2" t="s">
        <v>87</v>
      </c>
      <c r="D3" s="115" t="n">
        <v>2703</v>
      </c>
      <c r="E3" s="2" t="n">
        <v>34</v>
      </c>
      <c r="F3" s="2" t="n">
        <v>121</v>
      </c>
      <c r="G3" s="2" t="n">
        <f aca="false">+I3-H3</f>
        <v>2298</v>
      </c>
      <c r="H3" s="2" t="n">
        <f aca="false">SUM(E3:F3)</f>
        <v>155</v>
      </c>
      <c r="I3" s="2" t="n">
        <v>2453</v>
      </c>
      <c r="J3" s="94" t="n">
        <f aca="false">+H3/I3</f>
        <v>0.0631879331430901</v>
      </c>
    </row>
    <row r="4" customFormat="false" ht="12.8" hidden="false" customHeight="false" outlineLevel="0" collapsed="false">
      <c r="A4" s="1" t="n">
        <v>2022</v>
      </c>
      <c r="B4" s="140" t="s">
        <v>90</v>
      </c>
      <c r="C4" s="2" t="s">
        <v>91</v>
      </c>
      <c r="D4" s="115" t="n">
        <v>929</v>
      </c>
      <c r="E4" s="2" t="n">
        <v>25</v>
      </c>
      <c r="F4" s="2" t="n">
        <v>23</v>
      </c>
      <c r="G4" s="2" t="n">
        <f aca="false">+I4-H4</f>
        <v>799</v>
      </c>
      <c r="H4" s="2" t="n">
        <f aca="false">SUM(E4:F4)</f>
        <v>48</v>
      </c>
      <c r="I4" s="2" t="n">
        <v>847</v>
      </c>
      <c r="J4" s="94" t="n">
        <f aca="false">+H4/I4</f>
        <v>0.0566706021251476</v>
      </c>
    </row>
    <row r="5" customFormat="false" ht="12.8" hidden="false" customHeight="false" outlineLevel="0" collapsed="false">
      <c r="A5" s="1" t="n">
        <v>2022</v>
      </c>
      <c r="B5" s="140" t="s">
        <v>162</v>
      </c>
      <c r="C5" s="2" t="s">
        <v>163</v>
      </c>
      <c r="D5" s="115" t="n">
        <v>583</v>
      </c>
      <c r="E5" s="2" t="n">
        <v>57</v>
      </c>
      <c r="F5" s="2" t="n">
        <v>95</v>
      </c>
      <c r="G5" s="2" t="n">
        <f aca="false">+I5-H5</f>
        <v>767</v>
      </c>
      <c r="H5" s="2" t="n">
        <f aca="false">SUM(E5:F5)</f>
        <v>152</v>
      </c>
      <c r="I5" s="2" t="n">
        <v>919</v>
      </c>
      <c r="J5" s="94" t="n">
        <f aca="false">+H5/I5</f>
        <v>0.165397170837867</v>
      </c>
    </row>
    <row r="6" customFormat="false" ht="12.8" hidden="false" customHeight="false" outlineLevel="0" collapsed="false">
      <c r="A6" s="1" t="n">
        <v>2022</v>
      </c>
      <c r="B6" s="140" t="s">
        <v>427</v>
      </c>
      <c r="C6" s="2" t="s">
        <v>607</v>
      </c>
      <c r="D6" s="115"/>
      <c r="F6" s="2"/>
      <c r="G6" s="2"/>
      <c r="I6" s="2"/>
      <c r="J6" s="94" t="e">
        <f aca="false">+H6/I6</f>
        <v>#DIV/0!</v>
      </c>
    </row>
    <row r="7" customFormat="false" ht="12.8" hidden="false" customHeight="false" outlineLevel="0" collapsed="false">
      <c r="A7" s="1" t="n">
        <v>2022</v>
      </c>
      <c r="B7" s="140" t="s">
        <v>182</v>
      </c>
      <c r="C7" s="2" t="s">
        <v>183</v>
      </c>
      <c r="D7" s="115" t="n">
        <v>222</v>
      </c>
      <c r="E7" s="2" t="n">
        <v>29</v>
      </c>
      <c r="F7" s="2" t="n">
        <v>5</v>
      </c>
      <c r="G7" s="2" t="n">
        <f aca="false">+I7-H7</f>
        <v>185</v>
      </c>
      <c r="H7" s="2" t="n">
        <f aca="false">SUM(E7:F7)</f>
        <v>34</v>
      </c>
      <c r="I7" s="2" t="n">
        <v>219</v>
      </c>
      <c r="J7" s="94" t="n">
        <f aca="false">+H7/I7</f>
        <v>0.155251141552511</v>
      </c>
    </row>
    <row r="8" customFormat="false" ht="12.8" hidden="false" customHeight="false" outlineLevel="0" collapsed="false">
      <c r="A8" s="1" t="n">
        <v>2022</v>
      </c>
      <c r="B8" s="140" t="s">
        <v>311</v>
      </c>
      <c r="C8" s="2" t="s">
        <v>608</v>
      </c>
      <c r="D8" s="115" t="n">
        <v>116</v>
      </c>
      <c r="E8" s="2" t="n">
        <v>7</v>
      </c>
      <c r="F8" s="2" t="n">
        <v>7</v>
      </c>
      <c r="G8" s="2" t="n">
        <f aca="false">+I8-H8</f>
        <v>133</v>
      </c>
      <c r="H8" s="2" t="n">
        <f aca="false">SUM(E8:F8)</f>
        <v>14</v>
      </c>
      <c r="I8" s="2" t="n">
        <v>147</v>
      </c>
      <c r="J8" s="94" t="n">
        <f aca="false">+H8/I8</f>
        <v>0.0952380952380952</v>
      </c>
    </row>
    <row r="9" customFormat="false" ht="12.8" hidden="false" customHeight="false" outlineLevel="0" collapsed="false">
      <c r="A9" s="1" t="n">
        <v>2022</v>
      </c>
      <c r="B9" s="140" t="s">
        <v>54</v>
      </c>
      <c r="C9" s="2" t="s">
        <v>55</v>
      </c>
      <c r="D9" s="115" t="n">
        <v>5814</v>
      </c>
      <c r="E9" s="2" t="n">
        <v>512</v>
      </c>
      <c r="F9" s="2" t="n">
        <v>255</v>
      </c>
      <c r="G9" s="2" t="n">
        <f aca="false">+I9-H9</f>
        <v>5967</v>
      </c>
      <c r="H9" s="2" t="n">
        <f aca="false">SUM(E9:F9)</f>
        <v>767</v>
      </c>
      <c r="I9" s="2" t="n">
        <v>6734</v>
      </c>
      <c r="J9" s="94" t="n">
        <f aca="false">+H9/I9</f>
        <v>0.113899613899614</v>
      </c>
    </row>
    <row r="10" customFormat="false" ht="12.8" hidden="false" customHeight="false" outlineLevel="0" collapsed="false">
      <c r="A10" s="1" t="n">
        <v>2022</v>
      </c>
      <c r="B10" s="140" t="s">
        <v>234</v>
      </c>
      <c r="C10" s="2" t="s">
        <v>609</v>
      </c>
      <c r="D10" s="115" t="n">
        <v>281</v>
      </c>
      <c r="E10" s="2" t="n">
        <v>27</v>
      </c>
      <c r="F10" s="2" t="n">
        <v>27</v>
      </c>
      <c r="G10" s="2" t="n">
        <f aca="false">+I10-H10</f>
        <v>128</v>
      </c>
      <c r="H10" s="2" t="n">
        <f aca="false">SUM(E10:F10)</f>
        <v>54</v>
      </c>
      <c r="I10" s="2" t="n">
        <v>182</v>
      </c>
      <c r="J10" s="94" t="n">
        <f aca="false">+H10/I10</f>
        <v>0.296703296703297</v>
      </c>
    </row>
    <row r="11" customFormat="false" ht="12.8" hidden="false" customHeight="false" outlineLevel="0" collapsed="false">
      <c r="A11" s="1" t="n">
        <v>2022</v>
      </c>
      <c r="B11" s="140" t="s">
        <v>511</v>
      </c>
      <c r="C11" s="2" t="s">
        <v>512</v>
      </c>
      <c r="D11" s="115"/>
      <c r="F11" s="2"/>
      <c r="G11" s="2" t="n">
        <f aca="false">+I11-H11</f>
        <v>2</v>
      </c>
      <c r="H11" s="2" t="n">
        <f aca="false">SUM(E11:F11)</f>
        <v>0</v>
      </c>
      <c r="I11" s="2" t="n">
        <v>2</v>
      </c>
      <c r="J11" s="94" t="n">
        <f aca="false">+H11/I11</f>
        <v>0</v>
      </c>
    </row>
    <row r="12" customFormat="false" ht="12.8" hidden="false" customHeight="false" outlineLevel="0" collapsed="false">
      <c r="A12" s="1" t="n">
        <v>2022</v>
      </c>
      <c r="B12" s="140" t="s">
        <v>507</v>
      </c>
      <c r="C12" s="2" t="s">
        <v>508</v>
      </c>
      <c r="D12" s="115"/>
      <c r="F12" s="2"/>
      <c r="G12" s="2"/>
      <c r="H12" s="2" t="n">
        <f aca="false">SUM(E12:F12)</f>
        <v>0</v>
      </c>
      <c r="I12" s="2"/>
      <c r="J12" s="94" t="e">
        <f aca="false">+H12/I12</f>
        <v>#DIV/0!</v>
      </c>
    </row>
    <row r="13" customFormat="false" ht="12.8" hidden="false" customHeight="false" outlineLevel="0" collapsed="false">
      <c r="A13" s="1" t="n">
        <v>2022</v>
      </c>
      <c r="B13" s="140" t="s">
        <v>210</v>
      </c>
      <c r="C13" s="2" t="s">
        <v>211</v>
      </c>
      <c r="D13" s="115" t="n">
        <v>160</v>
      </c>
      <c r="E13" s="2" t="n">
        <v>93</v>
      </c>
      <c r="F13" s="2" t="n">
        <v>19</v>
      </c>
      <c r="G13" s="2" t="n">
        <f aca="false">+I13-H13</f>
        <v>312</v>
      </c>
      <c r="H13" s="2" t="n">
        <f aca="false">SUM(E13:F13)</f>
        <v>112</v>
      </c>
      <c r="I13" s="2" t="n">
        <v>424</v>
      </c>
      <c r="J13" s="94" t="n">
        <f aca="false">+H13/I13</f>
        <v>0.264150943396226</v>
      </c>
    </row>
    <row r="14" customFormat="false" ht="12.8" hidden="false" customHeight="false" outlineLevel="0" collapsed="false">
      <c r="A14" s="1" t="n">
        <v>2022</v>
      </c>
      <c r="B14" s="140" t="s">
        <v>230</v>
      </c>
      <c r="C14" s="2" t="s">
        <v>231</v>
      </c>
      <c r="D14" s="115" t="n">
        <v>214</v>
      </c>
      <c r="E14" s="2" t="n">
        <v>16</v>
      </c>
      <c r="F14" s="2" t="n">
        <v>11</v>
      </c>
      <c r="G14" s="2" t="n">
        <f aca="false">+I14-H14</f>
        <v>146</v>
      </c>
      <c r="H14" s="2" t="n">
        <f aca="false">SUM(E14:F14)</f>
        <v>27</v>
      </c>
      <c r="I14" s="2" t="n">
        <v>173</v>
      </c>
      <c r="J14" s="94" t="n">
        <f aca="false">+H14/I14</f>
        <v>0.15606936416185</v>
      </c>
    </row>
    <row r="15" customFormat="false" ht="12.8" hidden="false" customHeight="false" outlineLevel="0" collapsed="false">
      <c r="A15" s="1" t="n">
        <v>2022</v>
      </c>
      <c r="B15" s="140" t="s">
        <v>483</v>
      </c>
      <c r="C15" s="2" t="s">
        <v>484</v>
      </c>
      <c r="D15" s="115" t="n">
        <v>3</v>
      </c>
      <c r="F15" s="2"/>
      <c r="G15" s="2" t="n">
        <f aca="false">+I15-H15</f>
        <v>6</v>
      </c>
      <c r="H15" s="2" t="n">
        <f aca="false">SUM(E15:F15)</f>
        <v>0</v>
      </c>
      <c r="I15" s="2" t="n">
        <v>6</v>
      </c>
      <c r="J15" s="94" t="n">
        <f aca="false">+H15/I15</f>
        <v>0</v>
      </c>
    </row>
    <row r="16" customFormat="false" ht="12.8" hidden="false" customHeight="false" outlineLevel="0" collapsed="false">
      <c r="A16" s="1" t="n">
        <v>2022</v>
      </c>
      <c r="B16" s="140" t="s">
        <v>279</v>
      </c>
      <c r="C16" s="2" t="s">
        <v>280</v>
      </c>
      <c r="D16" s="115" t="n">
        <v>82</v>
      </c>
      <c r="E16" s="2" t="n">
        <v>3</v>
      </c>
      <c r="F16" s="2" t="n">
        <v>7</v>
      </c>
      <c r="G16" s="2" t="n">
        <f aca="false">+I16-H16</f>
        <v>52</v>
      </c>
      <c r="H16" s="2" t="n">
        <f aca="false">SUM(E16:F16)</f>
        <v>10</v>
      </c>
      <c r="I16" s="2" t="n">
        <v>62</v>
      </c>
      <c r="J16" s="94" t="n">
        <f aca="false">+H16/I16</f>
        <v>0.161290322580645</v>
      </c>
    </row>
    <row r="17" customFormat="false" ht="12.8" hidden="false" customHeight="false" outlineLevel="0" collapsed="false">
      <c r="A17" s="1" t="n">
        <v>2022</v>
      </c>
      <c r="B17" s="140" t="s">
        <v>479</v>
      </c>
      <c r="C17" s="2" t="s">
        <v>480</v>
      </c>
      <c r="D17" s="115" t="n">
        <v>1</v>
      </c>
      <c r="E17" s="2" t="n">
        <v>1</v>
      </c>
      <c r="F17" s="2"/>
      <c r="G17" s="2" t="n">
        <f aca="false">+I17-H17</f>
        <v>2</v>
      </c>
      <c r="H17" s="2" t="n">
        <f aca="false">SUM(E17:F17)</f>
        <v>1</v>
      </c>
      <c r="I17" s="2" t="n">
        <v>3</v>
      </c>
      <c r="J17" s="94" t="n">
        <f aca="false">+H17/I17</f>
        <v>0.333333333333333</v>
      </c>
    </row>
    <row r="18" customFormat="false" ht="12.8" hidden="false" customHeight="false" outlineLevel="0" collapsed="false">
      <c r="A18" s="1" t="n">
        <v>2022</v>
      </c>
      <c r="B18" s="140" t="s">
        <v>319</v>
      </c>
      <c r="C18" s="2" t="s">
        <v>320</v>
      </c>
      <c r="D18" s="115" t="n">
        <v>52</v>
      </c>
      <c r="E18" s="2" t="n">
        <v>21</v>
      </c>
      <c r="F18" s="2" t="n">
        <v>1</v>
      </c>
      <c r="G18" s="2" t="n">
        <f aca="false">+I18-H18</f>
        <v>54</v>
      </c>
      <c r="H18" s="2" t="n">
        <f aca="false">SUM(E18:F18)</f>
        <v>22</v>
      </c>
      <c r="I18" s="2" t="n">
        <v>76</v>
      </c>
      <c r="J18" s="94" t="n">
        <f aca="false">+H18/I18</f>
        <v>0.289473684210526</v>
      </c>
    </row>
    <row r="19" customFormat="false" ht="12.8" hidden="false" customHeight="false" outlineLevel="0" collapsed="false">
      <c r="A19" s="1" t="n">
        <v>2022</v>
      </c>
      <c r="B19" s="140" t="s">
        <v>487</v>
      </c>
      <c r="C19" s="2" t="s">
        <v>610</v>
      </c>
      <c r="D19" s="115"/>
      <c r="F19" s="2"/>
      <c r="G19" s="2" t="n">
        <f aca="false">+I19-H19</f>
        <v>0</v>
      </c>
      <c r="H19" s="2" t="n">
        <f aca="false">SUM(E19:F19)</f>
        <v>0</v>
      </c>
      <c r="I19" s="2"/>
      <c r="J19" s="94" t="e">
        <f aca="false">+H19/I19</f>
        <v>#DIV/0!</v>
      </c>
    </row>
    <row r="20" customFormat="false" ht="12.8" hidden="false" customHeight="false" outlineLevel="0" collapsed="false">
      <c r="A20" s="1" t="n">
        <v>2022</v>
      </c>
      <c r="B20" s="140" t="s">
        <v>66</v>
      </c>
      <c r="C20" s="2" t="s">
        <v>611</v>
      </c>
      <c r="D20" s="106" t="n">
        <v>2759</v>
      </c>
      <c r="E20" s="2" t="n">
        <v>381</v>
      </c>
      <c r="F20" s="2" t="n">
        <v>311</v>
      </c>
      <c r="G20" s="2" t="n">
        <f aca="false">+I20-H20</f>
        <v>2684</v>
      </c>
      <c r="H20" s="2" t="n">
        <f aca="false">SUM(E20:F20)</f>
        <v>692</v>
      </c>
      <c r="I20" s="2" t="n">
        <v>3376</v>
      </c>
      <c r="J20" s="94" t="n">
        <f aca="false">+H20/I20</f>
        <v>0.204976303317536</v>
      </c>
    </row>
    <row r="21" customFormat="false" ht="12.8" hidden="false" customHeight="false" outlineLevel="0" collapsed="false">
      <c r="A21" s="1" t="n">
        <v>2022</v>
      </c>
      <c r="B21" s="140" t="s">
        <v>238</v>
      </c>
      <c r="C21" s="2" t="s">
        <v>239</v>
      </c>
      <c r="D21" s="115" t="n">
        <v>219</v>
      </c>
      <c r="E21" s="2" t="n">
        <v>34</v>
      </c>
      <c r="F21" s="2" t="n">
        <v>41</v>
      </c>
      <c r="G21" s="2" t="n">
        <f aca="false">+I21-H21</f>
        <v>141</v>
      </c>
      <c r="H21" s="2" t="n">
        <f aca="false">SUM(E21:F21)</f>
        <v>75</v>
      </c>
      <c r="I21" s="2" t="n">
        <v>216</v>
      </c>
      <c r="J21" s="94" t="n">
        <f aca="false">+H21/I21</f>
        <v>0.347222222222222</v>
      </c>
    </row>
    <row r="22" customFormat="false" ht="12.8" hidden="false" customHeight="false" outlineLevel="0" collapsed="false">
      <c r="A22" s="1" t="n">
        <v>2022</v>
      </c>
      <c r="B22" s="140" t="s">
        <v>114</v>
      </c>
      <c r="C22" s="2" t="s">
        <v>115</v>
      </c>
      <c r="D22" s="115" t="n">
        <v>814</v>
      </c>
      <c r="E22" s="2" t="n">
        <v>57</v>
      </c>
      <c r="F22" s="2" t="n">
        <v>33</v>
      </c>
      <c r="G22" s="2" t="n">
        <f aca="false">+I22-H22</f>
        <v>520</v>
      </c>
      <c r="H22" s="2" t="n">
        <f aca="false">SUM(E22:F22)</f>
        <v>90</v>
      </c>
      <c r="I22" s="2" t="n">
        <v>610</v>
      </c>
      <c r="J22" s="94" t="n">
        <f aca="false">+H22/I22</f>
        <v>0.147540983606557</v>
      </c>
    </row>
    <row r="23" customFormat="false" ht="12.8" hidden="false" customHeight="false" outlineLevel="0" collapsed="false">
      <c r="A23" s="1" t="n">
        <v>2022</v>
      </c>
      <c r="B23" s="140" t="s">
        <v>74</v>
      </c>
      <c r="C23" s="2" t="s">
        <v>75</v>
      </c>
      <c r="D23" s="115" t="n">
        <v>3726</v>
      </c>
      <c r="E23" s="2" t="n">
        <v>858</v>
      </c>
      <c r="F23" s="2" t="n">
        <v>226</v>
      </c>
      <c r="G23" s="2" t="n">
        <f aca="false">+I23-H23</f>
        <v>3251</v>
      </c>
      <c r="H23" s="2" t="n">
        <f aca="false">SUM(E23:F23)</f>
        <v>1084</v>
      </c>
      <c r="I23" s="2" t="n">
        <v>4335</v>
      </c>
      <c r="J23" s="94" t="n">
        <f aca="false">+H23/I23</f>
        <v>0.250057670126874</v>
      </c>
    </row>
    <row r="24" customFormat="false" ht="12.8" hidden="false" customHeight="false" outlineLevel="0" collapsed="false">
      <c r="A24" s="1" t="n">
        <v>2022</v>
      </c>
      <c r="B24" s="140" t="s">
        <v>415</v>
      </c>
      <c r="C24" s="2" t="s">
        <v>416</v>
      </c>
      <c r="D24" s="115" t="n">
        <v>5</v>
      </c>
      <c r="F24" s="2"/>
      <c r="G24" s="2" t="n">
        <f aca="false">+I24-H24</f>
        <v>5</v>
      </c>
      <c r="H24" s="2" t="n">
        <f aca="false">SUM(E24:F24)</f>
        <v>0</v>
      </c>
      <c r="I24" s="2" t="n">
        <v>5</v>
      </c>
      <c r="J24" s="94" t="n">
        <f aca="false">+H24/I24</f>
        <v>0</v>
      </c>
    </row>
    <row r="25" customFormat="false" ht="12.8" hidden="false" customHeight="false" outlineLevel="0" collapsed="false">
      <c r="A25" s="1" t="n">
        <v>2022</v>
      </c>
      <c r="B25" s="140" t="s">
        <v>146</v>
      </c>
      <c r="C25" s="2" t="s">
        <v>147</v>
      </c>
      <c r="D25" s="115" t="n">
        <v>926</v>
      </c>
      <c r="E25" s="2" t="n">
        <v>129</v>
      </c>
      <c r="F25" s="2" t="n">
        <v>44</v>
      </c>
      <c r="G25" s="2" t="n">
        <f aca="false">+I25-H25</f>
        <v>460</v>
      </c>
      <c r="H25" s="2" t="n">
        <f aca="false">SUM(E25:F25)</f>
        <v>173</v>
      </c>
      <c r="I25" s="2" t="n">
        <v>633</v>
      </c>
      <c r="J25" s="94" t="n">
        <f aca="false">+H25/I25</f>
        <v>0.273301737756714</v>
      </c>
    </row>
    <row r="26" customFormat="false" ht="12.8" hidden="false" customHeight="false" outlineLevel="0" collapsed="false">
      <c r="A26" s="1" t="n">
        <v>2022</v>
      </c>
      <c r="B26" s="140" t="s">
        <v>343</v>
      </c>
      <c r="C26" s="2" t="s">
        <v>344</v>
      </c>
      <c r="D26" s="115" t="n">
        <v>28</v>
      </c>
      <c r="E26" s="2" t="n">
        <v>3</v>
      </c>
      <c r="F26" s="2" t="n">
        <v>2</v>
      </c>
      <c r="G26" s="2" t="n">
        <f aca="false">+I26-H26</f>
        <v>24</v>
      </c>
      <c r="H26" s="2" t="n">
        <f aca="false">SUM(E26:F26)</f>
        <v>5</v>
      </c>
      <c r="I26" s="2" t="n">
        <v>29</v>
      </c>
      <c r="J26" s="94" t="n">
        <f aca="false">+H26/I26</f>
        <v>0.172413793103448</v>
      </c>
    </row>
    <row r="27" customFormat="false" ht="12.8" hidden="false" customHeight="false" outlineLevel="0" collapsed="false">
      <c r="A27" s="1" t="n">
        <v>2022</v>
      </c>
      <c r="B27" s="140" t="s">
        <v>122</v>
      </c>
      <c r="C27" s="2" t="s">
        <v>123</v>
      </c>
      <c r="D27" s="115" t="n">
        <v>608</v>
      </c>
      <c r="E27" s="2" t="n">
        <v>24</v>
      </c>
      <c r="F27" s="2" t="n">
        <v>33</v>
      </c>
      <c r="G27" s="2" t="n">
        <f aca="false">+I27-H27</f>
        <v>356</v>
      </c>
      <c r="H27" s="2" t="n">
        <f aca="false">SUM(E27:F27)</f>
        <v>57</v>
      </c>
      <c r="I27" s="2" t="n">
        <v>413</v>
      </c>
      <c r="J27" s="94" t="n">
        <f aca="false">+H27/I27</f>
        <v>0.138014527845036</v>
      </c>
    </row>
    <row r="28" customFormat="false" ht="12.8" hidden="false" customHeight="false" outlineLevel="0" collapsed="false">
      <c r="A28" s="1" t="n">
        <v>2022</v>
      </c>
      <c r="B28" s="140" t="s">
        <v>539</v>
      </c>
      <c r="C28" s="2" t="s">
        <v>612</v>
      </c>
      <c r="D28" s="115"/>
      <c r="F28" s="2"/>
      <c r="G28" s="2" t="n">
        <f aca="false">+I28-H28</f>
        <v>1</v>
      </c>
      <c r="H28" s="2" t="n">
        <f aca="false">SUM(E28:F28)</f>
        <v>0</v>
      </c>
      <c r="I28" s="2" t="n">
        <v>1</v>
      </c>
      <c r="J28" s="94" t="n">
        <f aca="false">+H28/I28</f>
        <v>0</v>
      </c>
    </row>
    <row r="29" customFormat="false" ht="12.8" hidden="false" customHeight="false" outlineLevel="0" collapsed="false">
      <c r="A29" s="1" t="n">
        <v>2022</v>
      </c>
      <c r="B29" s="140" t="s">
        <v>242</v>
      </c>
      <c r="C29" s="2" t="s">
        <v>243</v>
      </c>
      <c r="D29" s="115" t="n">
        <v>105</v>
      </c>
      <c r="E29" s="2" t="n">
        <v>20</v>
      </c>
      <c r="F29" s="2" t="n">
        <v>3</v>
      </c>
      <c r="G29" s="2" t="n">
        <f aca="false">+I29-H29</f>
        <v>184</v>
      </c>
      <c r="H29" s="2" t="n">
        <f aca="false">SUM(E29:F29)</f>
        <v>23</v>
      </c>
      <c r="I29" s="2" t="n">
        <v>207</v>
      </c>
      <c r="J29" s="94" t="n">
        <f aca="false">+H29/I29</f>
        <v>0.111111111111111</v>
      </c>
    </row>
    <row r="30" customFormat="false" ht="12.8" hidden="false" customHeight="false" outlineLevel="0" collapsed="false">
      <c r="A30" s="1" t="n">
        <v>2022</v>
      </c>
      <c r="B30" s="140" t="s">
        <v>515</v>
      </c>
      <c r="C30" s="2" t="s">
        <v>613</v>
      </c>
      <c r="D30" s="115" t="n">
        <v>2</v>
      </c>
      <c r="E30" s="2" t="n">
        <v>1</v>
      </c>
      <c r="F30" s="2"/>
      <c r="G30" s="2" t="n">
        <f aca="false">+I30-H30</f>
        <v>4</v>
      </c>
      <c r="H30" s="2" t="n">
        <f aca="false">SUM(E30:F30)</f>
        <v>1</v>
      </c>
      <c r="I30" s="2" t="n">
        <v>5</v>
      </c>
      <c r="J30" s="94" t="n">
        <f aca="false">+H30/I30</f>
        <v>0.2</v>
      </c>
    </row>
    <row r="31" customFormat="false" ht="12.8" hidden="false" customHeight="false" outlineLevel="0" collapsed="false">
      <c r="A31" s="1" t="n">
        <v>2022</v>
      </c>
      <c r="B31" s="140" t="s">
        <v>202</v>
      </c>
      <c r="C31" s="2" t="s">
        <v>203</v>
      </c>
      <c r="D31" s="115" t="n">
        <v>169</v>
      </c>
      <c r="E31" s="2" t="n">
        <v>52</v>
      </c>
      <c r="F31" s="2" t="n">
        <v>11</v>
      </c>
      <c r="G31" s="2" t="n">
        <f aca="false">+I31-H31</f>
        <v>53</v>
      </c>
      <c r="H31" s="2" t="n">
        <f aca="false">SUM(E31:F31)</f>
        <v>63</v>
      </c>
      <c r="I31" s="2" t="n">
        <v>116</v>
      </c>
      <c r="J31" s="94" t="n">
        <f aca="false">+H31/I31</f>
        <v>0.543103448275862</v>
      </c>
    </row>
    <row r="32" customFormat="false" ht="12.8" hidden="false" customHeight="false" outlineLevel="0" collapsed="false">
      <c r="A32" s="1" t="n">
        <v>2022</v>
      </c>
      <c r="B32" s="140" t="s">
        <v>491</v>
      </c>
      <c r="C32" s="2" t="s">
        <v>614</v>
      </c>
      <c r="D32" s="115"/>
      <c r="F32" s="2"/>
      <c r="G32" s="2" t="n">
        <f aca="false">+I32-H32</f>
        <v>1</v>
      </c>
      <c r="H32" s="2" t="n">
        <f aca="false">SUM(E32:F32)</f>
        <v>0</v>
      </c>
      <c r="I32" s="2" t="n">
        <v>1</v>
      </c>
      <c r="J32" s="94" t="n">
        <f aca="false">+H32/I32</f>
        <v>0</v>
      </c>
    </row>
    <row r="33" customFormat="false" ht="12.8" hidden="false" customHeight="false" outlineLevel="0" collapsed="false">
      <c r="A33" s="1" t="n">
        <v>2022</v>
      </c>
      <c r="B33" s="140" t="s">
        <v>263</v>
      </c>
      <c r="C33" s="2" t="s">
        <v>615</v>
      </c>
      <c r="D33" s="115" t="n">
        <v>104</v>
      </c>
      <c r="F33" s="2" t="n">
        <v>3</v>
      </c>
      <c r="G33" s="2" t="n">
        <f aca="false">+I33-H33</f>
        <v>71</v>
      </c>
      <c r="H33" s="2" t="n">
        <f aca="false">SUM(E33:F33)</f>
        <v>3</v>
      </c>
      <c r="I33" s="2" t="n">
        <v>74</v>
      </c>
      <c r="J33" s="94" t="n">
        <f aca="false">+H33/I33</f>
        <v>0.0405405405405405</v>
      </c>
    </row>
    <row r="34" customFormat="false" ht="12.8" hidden="false" customHeight="false" outlineLevel="0" collapsed="false">
      <c r="A34" s="1" t="n">
        <v>2022</v>
      </c>
      <c r="B34" s="140" t="s">
        <v>170</v>
      </c>
      <c r="C34" s="2" t="s">
        <v>171</v>
      </c>
      <c r="D34" s="115" t="n">
        <v>490</v>
      </c>
      <c r="E34" s="2" t="n">
        <v>32</v>
      </c>
      <c r="F34" s="2" t="n">
        <v>17</v>
      </c>
      <c r="G34" s="2" t="n">
        <f aca="false">+I34-H34</f>
        <v>475</v>
      </c>
      <c r="H34" s="2" t="n">
        <f aca="false">SUM(E34:F34)</f>
        <v>49</v>
      </c>
      <c r="I34" s="2" t="n">
        <v>524</v>
      </c>
      <c r="J34" s="94" t="n">
        <f aca="false">+H34/I34</f>
        <v>0.0935114503816794</v>
      </c>
    </row>
    <row r="35" customFormat="false" ht="12.8" hidden="false" customHeight="false" outlineLevel="0" collapsed="false">
      <c r="A35" s="1" t="n">
        <v>2022</v>
      </c>
      <c r="B35" s="140" t="s">
        <v>407</v>
      </c>
      <c r="C35" s="2" t="s">
        <v>616</v>
      </c>
      <c r="D35" s="115" t="n">
        <v>7</v>
      </c>
      <c r="F35" s="2"/>
      <c r="G35" s="2" t="n">
        <f aca="false">+I35-H35</f>
        <v>5</v>
      </c>
      <c r="H35" s="2" t="n">
        <f aca="false">SUM(E35:F35)</f>
        <v>0</v>
      </c>
      <c r="I35" s="2" t="n">
        <v>5</v>
      </c>
      <c r="J35" s="94" t="n">
        <f aca="false">+H35/I35</f>
        <v>0</v>
      </c>
    </row>
    <row r="36" customFormat="false" ht="12.8" hidden="false" customHeight="false" outlineLevel="0" collapsed="false">
      <c r="A36" s="1" t="n">
        <v>2022</v>
      </c>
      <c r="B36" s="140" t="s">
        <v>154</v>
      </c>
      <c r="C36" s="2" t="s">
        <v>155</v>
      </c>
      <c r="D36" s="115" t="n">
        <v>370</v>
      </c>
      <c r="E36" s="2" t="n">
        <v>129</v>
      </c>
      <c r="F36" s="2" t="n">
        <v>5</v>
      </c>
      <c r="G36" s="2" t="n">
        <f aca="false">+I36-H36</f>
        <v>244</v>
      </c>
      <c r="H36" s="2" t="n">
        <f aca="false">SUM(E36:F36)</f>
        <v>134</v>
      </c>
      <c r="I36" s="2" t="n">
        <v>378</v>
      </c>
      <c r="J36" s="94" t="n">
        <f aca="false">+H36/I36</f>
        <v>0.354497354497355</v>
      </c>
    </row>
    <row r="37" customFormat="false" ht="12.8" hidden="false" customHeight="false" outlineLevel="0" collapsed="false">
      <c r="A37" s="1" t="n">
        <v>2022</v>
      </c>
      <c r="B37" s="140" t="s">
        <v>252</v>
      </c>
      <c r="C37" s="2" t="s">
        <v>253</v>
      </c>
      <c r="D37" s="106" t="n">
        <v>104</v>
      </c>
      <c r="E37" s="2" t="n">
        <v>8</v>
      </c>
      <c r="F37" s="2" t="n">
        <v>3</v>
      </c>
      <c r="G37" s="2" t="n">
        <f aca="false">+I37-H37</f>
        <v>154</v>
      </c>
      <c r="H37" s="2" t="n">
        <f aca="false">SUM(E37:F37)</f>
        <v>11</v>
      </c>
      <c r="I37" s="2" t="n">
        <v>165</v>
      </c>
      <c r="J37" s="94" t="n">
        <f aca="false">+H37/I37</f>
        <v>0.0666666666666667</v>
      </c>
    </row>
    <row r="38" customFormat="false" ht="12.8" hidden="false" customHeight="false" outlineLevel="0" collapsed="false">
      <c r="A38" s="1" t="n">
        <v>2022</v>
      </c>
      <c r="B38" s="140" t="s">
        <v>186</v>
      </c>
      <c r="C38" s="2" t="s">
        <v>187</v>
      </c>
      <c r="D38" s="115" t="n">
        <v>340</v>
      </c>
      <c r="E38" s="2" t="n">
        <v>150</v>
      </c>
      <c r="F38" s="2" t="n">
        <v>9</v>
      </c>
      <c r="G38" s="2" t="n">
        <f aca="false">+I38-H38</f>
        <v>332</v>
      </c>
      <c r="H38" s="2" t="n">
        <f aca="false">SUM(E38:F38)</f>
        <v>159</v>
      </c>
      <c r="I38" s="2" t="n">
        <v>491</v>
      </c>
      <c r="J38" s="94" t="n">
        <f aca="false">+H38/I38</f>
        <v>0.323828920570265</v>
      </c>
    </row>
    <row r="39" customFormat="false" ht="12.8" hidden="false" customHeight="false" outlineLevel="0" collapsed="false">
      <c r="A39" s="1" t="n">
        <v>2022</v>
      </c>
      <c r="B39" s="1" t="s">
        <v>547</v>
      </c>
      <c r="C39" s="2" t="s">
        <v>617</v>
      </c>
      <c r="D39" s="115" t="n">
        <v>1</v>
      </c>
      <c r="F39" s="2"/>
      <c r="G39" s="2" t="n">
        <f aca="false">+I39-H39</f>
        <v>1</v>
      </c>
      <c r="H39" s="2" t="n">
        <f aca="false">SUM(E39:F39)</f>
        <v>0</v>
      </c>
      <c r="I39" s="2" t="n">
        <v>1</v>
      </c>
      <c r="J39" s="94" t="n">
        <f aca="false">+H39/I39</f>
        <v>0</v>
      </c>
    </row>
    <row r="40" customFormat="false" ht="12.8" hidden="false" customHeight="false" outlineLevel="0" collapsed="false">
      <c r="A40" s="1" t="n">
        <v>2022</v>
      </c>
      <c r="B40" s="140" t="s">
        <v>178</v>
      </c>
      <c r="C40" s="2" t="s">
        <v>618</v>
      </c>
      <c r="D40" s="115" t="n">
        <v>369</v>
      </c>
      <c r="E40" s="2" t="n">
        <v>99</v>
      </c>
      <c r="F40" s="2" t="n">
        <v>29</v>
      </c>
      <c r="G40" s="2" t="n">
        <f aca="false">+I40-H40</f>
        <v>276</v>
      </c>
      <c r="H40" s="2" t="n">
        <f aca="false">SUM(E40:F40)</f>
        <v>128</v>
      </c>
      <c r="I40" s="2" t="n">
        <v>404</v>
      </c>
      <c r="J40" s="94" t="n">
        <f aca="false">+H40/I40</f>
        <v>0.316831683168317</v>
      </c>
    </row>
    <row r="41" customFormat="false" ht="12.8" hidden="false" customHeight="false" outlineLevel="0" collapsed="false">
      <c r="A41" s="1" t="n">
        <v>2022</v>
      </c>
      <c r="B41" s="140" t="s">
        <v>287</v>
      </c>
      <c r="C41" s="2" t="s">
        <v>288</v>
      </c>
      <c r="D41" s="106" t="n">
        <v>252</v>
      </c>
      <c r="E41" s="2" t="n">
        <v>11</v>
      </c>
      <c r="F41" s="2" t="n">
        <v>23</v>
      </c>
      <c r="G41" s="2" t="n">
        <f aca="false">+I41-H41</f>
        <v>203</v>
      </c>
      <c r="H41" s="2" t="n">
        <f aca="false">SUM(E41:F41)</f>
        <v>34</v>
      </c>
      <c r="I41" s="2" t="n">
        <v>237</v>
      </c>
      <c r="J41" s="94" t="n">
        <f aca="false">+H41/I41</f>
        <v>0.143459915611814</v>
      </c>
    </row>
    <row r="42" customFormat="false" ht="12.8" hidden="false" customHeight="false" outlineLevel="0" collapsed="false">
      <c r="A42" s="1" t="n">
        <v>2022</v>
      </c>
      <c r="B42" s="140" t="s">
        <v>70</v>
      </c>
      <c r="C42" s="2" t="s">
        <v>71</v>
      </c>
      <c r="D42" s="106" t="n">
        <v>3122</v>
      </c>
      <c r="E42" s="2" t="n">
        <v>36</v>
      </c>
      <c r="F42" s="2" t="n">
        <v>38</v>
      </c>
      <c r="G42" s="2" t="n">
        <f aca="false">+I42-H42</f>
        <v>2554</v>
      </c>
      <c r="H42" s="2" t="n">
        <f aca="false">SUM(E42:F42)</f>
        <v>74</v>
      </c>
      <c r="I42" s="2" t="n">
        <v>2628</v>
      </c>
      <c r="J42" s="94" t="n">
        <f aca="false">+H42/I42</f>
        <v>0.028158295281583</v>
      </c>
    </row>
    <row r="43" customFormat="false" ht="12.8" hidden="false" customHeight="false" outlineLevel="0" collapsed="false">
      <c r="A43" s="1" t="n">
        <v>2022</v>
      </c>
      <c r="B43" s="140" t="s">
        <v>307</v>
      </c>
      <c r="C43" s="2" t="s">
        <v>308</v>
      </c>
      <c r="D43" s="106" t="n">
        <v>21</v>
      </c>
      <c r="E43" s="2" t="n">
        <v>13</v>
      </c>
      <c r="F43" s="2" t="n">
        <v>5</v>
      </c>
      <c r="G43" s="2" t="n">
        <f aca="false">+I43-H43</f>
        <v>129</v>
      </c>
      <c r="H43" s="2" t="n">
        <f aca="false">SUM(E43:F43)</f>
        <v>18</v>
      </c>
      <c r="I43" s="2" t="n">
        <v>147</v>
      </c>
      <c r="J43" s="94" t="n">
        <f aca="false">+H43/I43</f>
        <v>0.122448979591837</v>
      </c>
    </row>
    <row r="44" customFormat="false" ht="12.8" hidden="false" customHeight="false" outlineLevel="0" collapsed="false">
      <c r="A44" s="1" t="n">
        <v>2022</v>
      </c>
      <c r="B44" s="140" t="s">
        <v>271</v>
      </c>
      <c r="C44" s="2" t="s">
        <v>272</v>
      </c>
      <c r="D44" s="106" t="n">
        <v>310</v>
      </c>
      <c r="E44" s="2" t="n">
        <v>28</v>
      </c>
      <c r="F44" s="2" t="n">
        <v>15</v>
      </c>
      <c r="G44" s="2" t="n">
        <f aca="false">+I44-H44</f>
        <v>344</v>
      </c>
      <c r="H44" s="2" t="n">
        <f aca="false">SUM(E44:F44)</f>
        <v>43</v>
      </c>
      <c r="I44" s="2" t="n">
        <v>387</v>
      </c>
      <c r="J44" s="94" t="n">
        <f aca="false">+H44/I44</f>
        <v>0.111111111111111</v>
      </c>
    </row>
    <row r="45" customFormat="false" ht="12.8" hidden="false" customHeight="false" outlineLevel="0" collapsed="false">
      <c r="A45" s="1" t="n">
        <v>2022</v>
      </c>
      <c r="B45" s="140" t="s">
        <v>78</v>
      </c>
      <c r="C45" s="2" t="s">
        <v>79</v>
      </c>
      <c r="D45" s="106" t="n">
        <v>2769</v>
      </c>
      <c r="E45" s="2" t="n">
        <v>694</v>
      </c>
      <c r="F45" s="2" t="n">
        <v>134</v>
      </c>
      <c r="G45" s="2" t="n">
        <f aca="false">+I45-H45</f>
        <v>3149</v>
      </c>
      <c r="H45" s="2" t="n">
        <f aca="false">SUM(E45:F45)</f>
        <v>828</v>
      </c>
      <c r="I45" s="2" t="n">
        <v>3977</v>
      </c>
      <c r="J45" s="94" t="n">
        <f aca="false">+H45/I45</f>
        <v>0.208197133517727</v>
      </c>
    </row>
    <row r="46" customFormat="false" ht="12.8" hidden="false" customHeight="false" outlineLevel="0" collapsed="false">
      <c r="A46" s="1" t="n">
        <v>2022</v>
      </c>
      <c r="B46" s="140" t="s">
        <v>451</v>
      </c>
      <c r="C46" s="2" t="s">
        <v>619</v>
      </c>
      <c r="D46" s="106" t="n">
        <v>6</v>
      </c>
      <c r="E46" s="2" t="n">
        <v>1</v>
      </c>
      <c r="F46" s="2" t="n">
        <v>1</v>
      </c>
      <c r="G46" s="2" t="n">
        <f aca="false">+I46-H46</f>
        <v>4</v>
      </c>
      <c r="H46" s="2" t="n">
        <f aca="false">SUM(E46:F46)</f>
        <v>2</v>
      </c>
      <c r="I46" s="2" t="n">
        <v>6</v>
      </c>
      <c r="J46" s="94" t="n">
        <f aca="false">+H46/I46</f>
        <v>0.333333333333333</v>
      </c>
    </row>
    <row r="47" customFormat="false" ht="12.8" hidden="false" customHeight="false" outlineLevel="0" collapsed="false">
      <c r="A47" s="1" t="n">
        <v>2022</v>
      </c>
      <c r="B47" s="140" t="s">
        <v>551</v>
      </c>
      <c r="C47" s="2" t="s">
        <v>552</v>
      </c>
      <c r="D47" s="106"/>
      <c r="F47" s="2"/>
      <c r="G47" s="2" t="n">
        <f aca="false">+I47-H47</f>
        <v>0</v>
      </c>
      <c r="H47" s="2" t="n">
        <f aca="false">SUM(E47:F47)</f>
        <v>0</v>
      </c>
      <c r="I47" s="2"/>
      <c r="J47" s="94" t="e">
        <f aca="false">+H47/I47</f>
        <v>#DIV/0!</v>
      </c>
    </row>
    <row r="48" customFormat="false" ht="12.8" hidden="false" customHeight="false" outlineLevel="0" collapsed="false">
      <c r="A48" s="1" t="n">
        <v>2022</v>
      </c>
      <c r="B48" s="140" t="s">
        <v>499</v>
      </c>
      <c r="C48" s="2" t="s">
        <v>620</v>
      </c>
      <c r="D48" s="106" t="n">
        <v>6</v>
      </c>
      <c r="F48" s="2"/>
      <c r="G48" s="2"/>
      <c r="I48" s="2"/>
      <c r="J48" s="94" t="e">
        <f aca="false">+H48/I48</f>
        <v>#DIV/0!</v>
      </c>
    </row>
    <row r="49" customFormat="false" ht="12.8" hidden="false" customHeight="false" outlineLevel="0" collapsed="false">
      <c r="A49" s="1" t="n">
        <v>2022</v>
      </c>
      <c r="B49" s="140" t="s">
        <v>299</v>
      </c>
      <c r="C49" s="2" t="s">
        <v>621</v>
      </c>
      <c r="D49" s="106" t="n">
        <v>72</v>
      </c>
      <c r="E49" s="2" t="n">
        <v>6</v>
      </c>
      <c r="F49" s="2" t="n">
        <v>3</v>
      </c>
      <c r="G49" s="2" t="n">
        <f aca="false">+I49-H49</f>
        <v>74</v>
      </c>
      <c r="H49" s="2" t="n">
        <f aca="false">SUM(E49:F49)</f>
        <v>9</v>
      </c>
      <c r="I49" s="2" t="n">
        <v>83</v>
      </c>
      <c r="J49" s="94" t="n">
        <f aca="false">+H49/I49</f>
        <v>0.108433734939759</v>
      </c>
    </row>
    <row r="50" customFormat="false" ht="12.8" hidden="false" customHeight="false" outlineLevel="0" collapsed="false">
      <c r="A50" s="1" t="n">
        <v>2022</v>
      </c>
      <c r="B50" s="140" t="s">
        <v>622</v>
      </c>
      <c r="C50" s="2" t="s">
        <v>623</v>
      </c>
      <c r="D50" s="106"/>
      <c r="F50" s="2"/>
      <c r="G50" s="2"/>
      <c r="I50" s="2"/>
      <c r="J50" s="94" t="e">
        <f aca="false">+H50/I50</f>
        <v>#DIV/0!</v>
      </c>
    </row>
    <row r="51" customFormat="false" ht="12.8" hidden="false" customHeight="false" outlineLevel="0" collapsed="false">
      <c r="A51" s="1" t="n">
        <v>2022</v>
      </c>
      <c r="B51" s="140" t="s">
        <v>455</v>
      </c>
      <c r="C51" s="2" t="s">
        <v>456</v>
      </c>
      <c r="D51" s="106" t="n">
        <v>12</v>
      </c>
      <c r="F51" s="2" t="n">
        <v>3</v>
      </c>
      <c r="G51" s="2" t="n">
        <f aca="false">+I51-H51</f>
        <v>10</v>
      </c>
      <c r="H51" s="2" t="n">
        <f aca="false">SUM(E51:F51)</f>
        <v>3</v>
      </c>
      <c r="I51" s="2" t="n">
        <v>13</v>
      </c>
      <c r="J51" s="94" t="n">
        <f aca="false">+H51/I51</f>
        <v>0.230769230769231</v>
      </c>
    </row>
    <row r="52" customFormat="false" ht="12.8" hidden="false" customHeight="false" outlineLevel="0" collapsed="false">
      <c r="A52" s="1" t="n">
        <v>2022</v>
      </c>
      <c r="B52" s="140" t="s">
        <v>543</v>
      </c>
      <c r="C52" s="2" t="s">
        <v>544</v>
      </c>
      <c r="D52" s="115" t="n">
        <v>2</v>
      </c>
      <c r="F52" s="2"/>
      <c r="G52" s="2" t="n">
        <f aca="false">+I52-H52</f>
        <v>2</v>
      </c>
      <c r="H52" s="2" t="n">
        <f aca="false">SUM(E52:F52)</f>
        <v>0</v>
      </c>
      <c r="I52" s="2" t="n">
        <v>2</v>
      </c>
      <c r="J52" s="94" t="n">
        <f aca="false">+H52/I52</f>
        <v>0</v>
      </c>
    </row>
    <row r="53" customFormat="false" ht="12.8" hidden="false" customHeight="false" outlineLevel="0" collapsed="false">
      <c r="A53" s="1" t="n">
        <v>2022</v>
      </c>
      <c r="B53" s="140" t="s">
        <v>118</v>
      </c>
      <c r="C53" s="2" t="s">
        <v>119</v>
      </c>
      <c r="D53" s="106" t="n">
        <v>901</v>
      </c>
      <c r="E53" s="2" t="n">
        <v>27</v>
      </c>
      <c r="F53" s="2" t="n">
        <v>8</v>
      </c>
      <c r="G53" s="2" t="n">
        <f aca="false">+I53-H53</f>
        <v>1010</v>
      </c>
      <c r="H53" s="2" t="n">
        <f aca="false">SUM(E53:F53)</f>
        <v>35</v>
      </c>
      <c r="I53" s="2" t="n">
        <v>1045</v>
      </c>
      <c r="J53" s="94" t="n">
        <f aca="false">+H53/I53</f>
        <v>0.0334928229665072</v>
      </c>
    </row>
    <row r="54" customFormat="false" ht="12.8" hidden="false" customHeight="false" outlineLevel="0" collapsed="false">
      <c r="A54" s="1" t="n">
        <v>2022</v>
      </c>
      <c r="B54" s="140" t="s">
        <v>431</v>
      </c>
      <c r="C54" s="2" t="s">
        <v>432</v>
      </c>
      <c r="D54" s="106"/>
      <c r="F54" s="2"/>
      <c r="G54" s="2" t="n">
        <f aca="false">+I54-H54</f>
        <v>2</v>
      </c>
      <c r="H54" s="2" t="n">
        <f aca="false">SUM(E54:F54)</f>
        <v>0</v>
      </c>
      <c r="I54" s="2" t="n">
        <v>2</v>
      </c>
      <c r="J54" s="94" t="n">
        <f aca="false">+H54/I54</f>
        <v>0</v>
      </c>
    </row>
    <row r="55" customFormat="false" ht="12.8" hidden="false" customHeight="false" outlineLevel="0" collapsed="false">
      <c r="A55" s="1" t="n">
        <v>2022</v>
      </c>
      <c r="B55" s="140" t="s">
        <v>519</v>
      </c>
      <c r="C55" s="2" t="s">
        <v>520</v>
      </c>
      <c r="D55" s="106"/>
      <c r="F55" s="2"/>
      <c r="G55" s="2" t="n">
        <f aca="false">+I55-H55</f>
        <v>0</v>
      </c>
      <c r="H55" s="2" t="n">
        <f aca="false">SUM(E55:F55)</f>
        <v>0</v>
      </c>
      <c r="I55" s="2"/>
      <c r="J55" s="94" t="e">
        <f aca="false">+H55/I55</f>
        <v>#DIV/0!</v>
      </c>
    </row>
    <row r="56" customFormat="false" ht="12.8" hidden="false" customHeight="false" outlineLevel="0" collapsed="false">
      <c r="A56" s="1" t="n">
        <v>2022</v>
      </c>
      <c r="B56" s="140" t="s">
        <v>206</v>
      </c>
      <c r="C56" s="2" t="s">
        <v>207</v>
      </c>
      <c r="D56" s="106" t="n">
        <v>92</v>
      </c>
      <c r="E56" s="2" t="n">
        <v>1</v>
      </c>
      <c r="F56" s="2" t="n">
        <v>1</v>
      </c>
      <c r="G56" s="2" t="n">
        <f aca="false">+I56-H56</f>
        <v>113</v>
      </c>
      <c r="H56" s="2" t="n">
        <f aca="false">SUM(E56:F56)</f>
        <v>2</v>
      </c>
      <c r="I56" s="2" t="n">
        <v>115</v>
      </c>
      <c r="J56" s="94" t="n">
        <f aca="false">+H56/I56</f>
        <v>0.0173913043478261</v>
      </c>
    </row>
    <row r="57" customFormat="false" ht="12.8" hidden="false" customHeight="false" outlineLevel="0" collapsed="false">
      <c r="A57" s="1" t="n">
        <v>2022</v>
      </c>
      <c r="B57" s="140" t="s">
        <v>246</v>
      </c>
      <c r="C57" s="2" t="s">
        <v>247</v>
      </c>
      <c r="D57" s="106" t="n">
        <v>162</v>
      </c>
      <c r="E57" s="2" t="n">
        <v>167</v>
      </c>
      <c r="F57" s="2" t="n">
        <v>154</v>
      </c>
      <c r="G57" s="2" t="n">
        <f aca="false">+I57-H57</f>
        <v>281</v>
      </c>
      <c r="H57" s="2" t="n">
        <f aca="false">SUM(E57:F57)</f>
        <v>321</v>
      </c>
      <c r="I57" s="2" t="n">
        <v>602</v>
      </c>
      <c r="J57" s="94" t="n">
        <f aca="false">+H57/I57</f>
        <v>0.533222591362126</v>
      </c>
    </row>
    <row r="58" customFormat="false" ht="12.8" hidden="false" customHeight="false" outlineLevel="0" collapsed="false">
      <c r="A58" s="1" t="n">
        <v>2022</v>
      </c>
      <c r="B58" s="140" t="s">
        <v>248</v>
      </c>
      <c r="C58" s="2" t="s">
        <v>249</v>
      </c>
      <c r="D58" s="106" t="n">
        <v>143</v>
      </c>
      <c r="E58" s="2" t="n">
        <v>127</v>
      </c>
      <c r="F58" s="2" t="n">
        <v>8</v>
      </c>
      <c r="G58" s="2" t="n">
        <f aca="false">+I58-H58</f>
        <v>147</v>
      </c>
      <c r="H58" s="2" t="n">
        <f aca="false">SUM(E58:F58)</f>
        <v>135</v>
      </c>
      <c r="I58" s="2" t="n">
        <v>282</v>
      </c>
      <c r="J58" s="94" t="n">
        <f aca="false">+H58/I58</f>
        <v>0.478723404255319</v>
      </c>
    </row>
    <row r="59" customFormat="false" ht="12.8" hidden="false" customHeight="false" outlineLevel="0" collapsed="false">
      <c r="A59" s="1" t="n">
        <v>2022</v>
      </c>
      <c r="B59" s="140" t="s">
        <v>624</v>
      </c>
      <c r="C59" s="2" t="s">
        <v>625</v>
      </c>
      <c r="D59" s="106"/>
      <c r="F59" s="2"/>
      <c r="G59" s="2" t="n">
        <f aca="false">+I59-H59</f>
        <v>2</v>
      </c>
      <c r="H59" s="2" t="n">
        <f aca="false">SUM(E59:F59)</f>
        <v>0</v>
      </c>
      <c r="I59" s="2" t="n">
        <v>2</v>
      </c>
      <c r="J59" s="94" t="n">
        <f aca="false">+H59/I59</f>
        <v>0</v>
      </c>
    </row>
    <row r="60" customFormat="false" ht="12.8" hidden="false" customHeight="false" outlineLevel="0" collapsed="false">
      <c r="A60" s="1" t="n">
        <v>2022</v>
      </c>
      <c r="B60" s="140" t="s">
        <v>459</v>
      </c>
      <c r="C60" s="2" t="s">
        <v>460</v>
      </c>
      <c r="D60" s="106" t="n">
        <v>4</v>
      </c>
      <c r="F60" s="2" t="n">
        <v>1</v>
      </c>
      <c r="G60" s="2" t="n">
        <f aca="false">+I60-H60</f>
        <v>5</v>
      </c>
      <c r="H60" s="2" t="n">
        <f aca="false">SUM(E60:F60)</f>
        <v>1</v>
      </c>
      <c r="I60" s="2" t="n">
        <v>6</v>
      </c>
      <c r="J60" s="94" t="n">
        <f aca="false">+H60/I60</f>
        <v>0.166666666666667</v>
      </c>
    </row>
    <row r="61" customFormat="false" ht="12.8" hidden="false" customHeight="false" outlineLevel="0" collapsed="false">
      <c r="A61" s="1" t="n">
        <v>2022</v>
      </c>
      <c r="B61" s="140" t="s">
        <v>403</v>
      </c>
      <c r="C61" s="2" t="s">
        <v>404</v>
      </c>
      <c r="D61" s="106" t="n">
        <v>7</v>
      </c>
      <c r="E61" s="2" t="n">
        <v>1</v>
      </c>
      <c r="F61" s="2" t="n">
        <v>2</v>
      </c>
      <c r="G61" s="2" t="n">
        <f aca="false">+I61-H61</f>
        <v>6</v>
      </c>
      <c r="H61" s="2" t="n">
        <f aca="false">SUM(E61:F61)</f>
        <v>3</v>
      </c>
      <c r="I61" s="2" t="n">
        <v>9</v>
      </c>
      <c r="J61" s="94" t="n">
        <f aca="false">+H61/I61</f>
        <v>0.333333333333333</v>
      </c>
    </row>
    <row r="62" customFormat="false" ht="12.8" hidden="false" customHeight="false" outlineLevel="0" collapsed="false">
      <c r="A62" s="1" t="n">
        <v>2022</v>
      </c>
      <c r="B62" s="140" t="s">
        <v>315</v>
      </c>
      <c r="C62" s="2" t="s">
        <v>316</v>
      </c>
      <c r="D62" s="106" t="n">
        <v>21</v>
      </c>
      <c r="E62" s="2" t="n">
        <v>6</v>
      </c>
      <c r="F62" s="2" t="n">
        <v>5</v>
      </c>
      <c r="G62" s="2" t="n">
        <f aca="false">+I62-H62</f>
        <v>17</v>
      </c>
      <c r="H62" s="2" t="n">
        <f aca="false">SUM(E62:F62)</f>
        <v>11</v>
      </c>
      <c r="I62" s="2" t="n">
        <v>28</v>
      </c>
      <c r="J62" s="94" t="n">
        <f aca="false">+H62/I62</f>
        <v>0.392857142857143</v>
      </c>
    </row>
    <row r="63" customFormat="false" ht="12.8" hidden="false" customHeight="false" outlineLevel="0" collapsed="false">
      <c r="A63" s="1" t="n">
        <v>2022</v>
      </c>
      <c r="B63" s="140" t="s">
        <v>391</v>
      </c>
      <c r="C63" s="2" t="s">
        <v>626</v>
      </c>
      <c r="D63" s="106" t="n">
        <v>8</v>
      </c>
      <c r="E63" s="2" t="n">
        <v>13</v>
      </c>
      <c r="F63" s="2" t="n">
        <v>3</v>
      </c>
      <c r="G63" s="2" t="n">
        <f aca="false">+I63-H63</f>
        <v>22</v>
      </c>
      <c r="H63" s="2" t="n">
        <f aca="false">SUM(E63:F63)</f>
        <v>16</v>
      </c>
      <c r="I63" s="2" t="n">
        <v>38</v>
      </c>
      <c r="J63" s="94" t="n">
        <f aca="false">+H63/I63</f>
        <v>0.421052631578947</v>
      </c>
    </row>
    <row r="64" customFormat="false" ht="12.8" hidden="false" customHeight="false" outlineLevel="0" collapsed="false">
      <c r="A64" s="1" t="n">
        <v>2022</v>
      </c>
      <c r="B64" s="140" t="s">
        <v>339</v>
      </c>
      <c r="C64" s="2" t="s">
        <v>340</v>
      </c>
      <c r="D64" s="115" t="n">
        <v>12</v>
      </c>
      <c r="E64" s="2" t="n">
        <v>1</v>
      </c>
      <c r="F64" s="2"/>
      <c r="G64" s="2" t="n">
        <f aca="false">+I64-H64</f>
        <v>15</v>
      </c>
      <c r="H64" s="2" t="n">
        <f aca="false">SUM(E64:F64)</f>
        <v>1</v>
      </c>
      <c r="I64" s="2" t="n">
        <v>16</v>
      </c>
      <c r="J64" s="94" t="n">
        <f aca="false">+H64/I64</f>
        <v>0.0625</v>
      </c>
    </row>
    <row r="65" customFormat="false" ht="12.8" hidden="false" customHeight="false" outlineLevel="0" collapsed="false">
      <c r="A65" s="1" t="n">
        <v>2022</v>
      </c>
      <c r="B65" s="140" t="s">
        <v>130</v>
      </c>
      <c r="C65" s="2" t="s">
        <v>131</v>
      </c>
      <c r="D65" s="115" t="n">
        <v>953</v>
      </c>
      <c r="E65" s="2" t="n">
        <v>37</v>
      </c>
      <c r="F65" s="2" t="n">
        <v>2</v>
      </c>
      <c r="G65" s="2" t="n">
        <f aca="false">+I65-H65</f>
        <v>1225</v>
      </c>
      <c r="H65" s="2" t="n">
        <f aca="false">SUM(E65:F65)</f>
        <v>39</v>
      </c>
      <c r="I65" s="2" t="n">
        <v>1264</v>
      </c>
      <c r="J65" s="94" t="n">
        <f aca="false">+H65/I65</f>
        <v>0.0308544303797468</v>
      </c>
    </row>
    <row r="66" customFormat="false" ht="12.8" hidden="false" customHeight="false" outlineLevel="0" collapsed="false">
      <c r="A66" s="1" t="n">
        <v>2022</v>
      </c>
      <c r="B66" s="140" t="s">
        <v>379</v>
      </c>
      <c r="C66" s="2" t="s">
        <v>380</v>
      </c>
      <c r="D66" s="106" t="n">
        <v>29</v>
      </c>
      <c r="E66" s="2" t="n">
        <v>53</v>
      </c>
      <c r="F66" s="2"/>
      <c r="G66" s="2" t="n">
        <f aca="false">+I66-H66</f>
        <v>40</v>
      </c>
      <c r="H66" s="2" t="n">
        <f aca="false">SUM(E66:F66)</f>
        <v>53</v>
      </c>
      <c r="I66" s="2" t="n">
        <v>93</v>
      </c>
      <c r="J66" s="94" t="n">
        <f aca="false">+H66/I66</f>
        <v>0.56989247311828</v>
      </c>
    </row>
    <row r="67" customFormat="false" ht="12.8" hidden="false" customHeight="false" outlineLevel="0" collapsed="false">
      <c r="A67" s="1" t="n">
        <v>2022</v>
      </c>
      <c r="B67" s="140" t="s">
        <v>283</v>
      </c>
      <c r="C67" s="2" t="s">
        <v>284</v>
      </c>
      <c r="D67" s="106" t="n">
        <v>54</v>
      </c>
      <c r="E67" s="2" t="n">
        <v>7</v>
      </c>
      <c r="F67" s="2" t="n">
        <v>5</v>
      </c>
      <c r="G67" s="2" t="n">
        <f aca="false">+I67-H67</f>
        <v>67</v>
      </c>
      <c r="H67" s="2" t="n">
        <f aca="false">SUM(E67:F67)</f>
        <v>12</v>
      </c>
      <c r="I67" s="2" t="n">
        <v>79</v>
      </c>
      <c r="J67" s="94" t="n">
        <f aca="false">+H67/I67</f>
        <v>0.151898734177215</v>
      </c>
    </row>
    <row r="68" customFormat="false" ht="12.8" hidden="false" customHeight="false" outlineLevel="0" collapsed="false">
      <c r="A68" s="1" t="n">
        <v>2022</v>
      </c>
      <c r="B68" s="140" t="s">
        <v>423</v>
      </c>
      <c r="C68" s="2" t="s">
        <v>424</v>
      </c>
      <c r="D68" s="106" t="n">
        <v>2</v>
      </c>
      <c r="E68" s="2" t="n">
        <v>1</v>
      </c>
      <c r="F68" s="2"/>
      <c r="G68" s="2" t="n">
        <f aca="false">+I68-H68</f>
        <v>3</v>
      </c>
      <c r="H68" s="2" t="n">
        <f aca="false">SUM(E68:F68)</f>
        <v>1</v>
      </c>
      <c r="I68" s="2" t="n">
        <v>4</v>
      </c>
      <c r="J68" s="94" t="n">
        <f aca="false">+H68/I68</f>
        <v>0.25</v>
      </c>
    </row>
    <row r="69" customFormat="false" ht="12.8" hidden="false" customHeight="false" outlineLevel="0" collapsed="false">
      <c r="A69" s="1" t="n">
        <v>2022</v>
      </c>
      <c r="B69" s="140" t="s">
        <v>295</v>
      </c>
      <c r="C69" s="2" t="s">
        <v>296</v>
      </c>
      <c r="D69" s="106" t="n">
        <v>108</v>
      </c>
      <c r="E69" s="2" t="n">
        <v>10</v>
      </c>
      <c r="F69" s="2" t="n">
        <v>3</v>
      </c>
      <c r="G69" s="2" t="n">
        <f aca="false">+I69-H69</f>
        <v>98</v>
      </c>
      <c r="H69" s="2" t="n">
        <f aca="false">SUM(E69:F69)</f>
        <v>13</v>
      </c>
      <c r="I69" s="2" t="n">
        <v>111</v>
      </c>
      <c r="J69" s="94" t="n">
        <f aca="false">+H69/I69</f>
        <v>0.117117117117117</v>
      </c>
    </row>
    <row r="70" customFormat="false" ht="12.8" hidden="false" customHeight="false" outlineLevel="0" collapsed="false">
      <c r="A70" s="1" t="n">
        <v>2022</v>
      </c>
      <c r="B70" s="140" t="s">
        <v>355</v>
      </c>
      <c r="C70" s="2" t="s">
        <v>356</v>
      </c>
      <c r="D70" s="106" t="n">
        <v>6</v>
      </c>
      <c r="F70" s="2"/>
      <c r="G70" s="2" t="n">
        <f aca="false">+I70-H70</f>
        <v>4</v>
      </c>
      <c r="H70" s="2" t="n">
        <f aca="false">SUM(E70:F70)</f>
        <v>0</v>
      </c>
      <c r="I70" s="2" t="n">
        <v>4</v>
      </c>
      <c r="J70" s="94" t="n">
        <f aca="false">+H70/I70</f>
        <v>0</v>
      </c>
    </row>
    <row r="71" customFormat="false" ht="12.8" hidden="false" customHeight="false" outlineLevel="0" collapsed="false">
      <c r="A71" s="1" t="n">
        <v>2022</v>
      </c>
      <c r="B71" s="140" t="s">
        <v>98</v>
      </c>
      <c r="C71" s="2" t="s">
        <v>99</v>
      </c>
      <c r="D71" s="106" t="n">
        <v>963</v>
      </c>
      <c r="E71" s="2" t="n">
        <v>360</v>
      </c>
      <c r="F71" s="2" t="n">
        <v>31</v>
      </c>
      <c r="G71" s="2" t="n">
        <f aca="false">+I71-H71</f>
        <v>991</v>
      </c>
      <c r="H71" s="2" t="n">
        <f aca="false">SUM(E71:F71)</f>
        <v>391</v>
      </c>
      <c r="I71" s="2" t="n">
        <v>1382</v>
      </c>
      <c r="J71" s="94" t="n">
        <f aca="false">+H71/I71</f>
        <v>0.282923299565847</v>
      </c>
    </row>
    <row r="72" customFormat="false" ht="12.8" hidden="false" customHeight="false" outlineLevel="0" collapsed="false">
      <c r="A72" s="1" t="n">
        <v>2022</v>
      </c>
      <c r="B72" s="140" t="s">
        <v>331</v>
      </c>
      <c r="C72" s="2" t="s">
        <v>332</v>
      </c>
      <c r="D72" s="106" t="n">
        <v>69</v>
      </c>
      <c r="E72" s="2" t="n">
        <v>6</v>
      </c>
      <c r="F72" s="2" t="n">
        <v>8</v>
      </c>
      <c r="G72" s="2" t="n">
        <f aca="false">+I72-H72</f>
        <v>54</v>
      </c>
      <c r="H72" s="2" t="n">
        <f aca="false">SUM(E72:F72)</f>
        <v>14</v>
      </c>
      <c r="I72" s="2" t="n">
        <v>68</v>
      </c>
      <c r="J72" s="94" t="n">
        <f aca="false">+H72/I72</f>
        <v>0.205882352941176</v>
      </c>
    </row>
    <row r="73" customFormat="false" ht="12.8" hidden="false" customHeight="false" outlineLevel="0" collapsed="false">
      <c r="A73" s="1" t="n">
        <v>2022</v>
      </c>
      <c r="B73" s="140" t="s">
        <v>275</v>
      </c>
      <c r="C73" s="2" t="s">
        <v>276</v>
      </c>
      <c r="D73" s="106" t="n">
        <v>136</v>
      </c>
      <c r="E73" s="2" t="n">
        <v>26</v>
      </c>
      <c r="F73" s="2" t="n">
        <v>22</v>
      </c>
      <c r="G73" s="2" t="n">
        <f aca="false">+I73-H73</f>
        <v>120</v>
      </c>
      <c r="H73" s="2" t="n">
        <f aca="false">SUM(E73:F73)</f>
        <v>48</v>
      </c>
      <c r="I73" s="2" t="n">
        <v>168</v>
      </c>
      <c r="J73" s="94" t="n">
        <f aca="false">+H73/I73</f>
        <v>0.285714285714286</v>
      </c>
    </row>
    <row r="74" customFormat="false" ht="12.8" hidden="false" customHeight="false" outlineLevel="0" collapsed="false">
      <c r="A74" s="1" t="n">
        <v>2022</v>
      </c>
      <c r="B74" s="140" t="s">
        <v>158</v>
      </c>
      <c r="C74" s="2" t="s">
        <v>159</v>
      </c>
      <c r="D74" s="106" t="n">
        <v>183</v>
      </c>
      <c r="E74" s="2" t="n">
        <v>21</v>
      </c>
      <c r="F74" s="2" t="n">
        <v>10</v>
      </c>
      <c r="G74" s="2" t="n">
        <f aca="false">+I74-H74</f>
        <v>212</v>
      </c>
      <c r="H74" s="2" t="n">
        <f aca="false">SUM(E74:F74)</f>
        <v>31</v>
      </c>
      <c r="I74" s="2" t="n">
        <v>243</v>
      </c>
      <c r="J74" s="94" t="n">
        <f aca="false">+H74/I74</f>
        <v>0.127572016460905</v>
      </c>
    </row>
    <row r="75" customFormat="false" ht="12.8" hidden="false" customHeight="false" outlineLevel="0" collapsed="false">
      <c r="A75" s="1" t="n">
        <v>2022</v>
      </c>
      <c r="B75" s="140" t="s">
        <v>291</v>
      </c>
      <c r="C75" s="2" t="s">
        <v>292</v>
      </c>
      <c r="D75" s="106" t="n">
        <v>169</v>
      </c>
      <c r="E75" s="2" t="n">
        <v>2</v>
      </c>
      <c r="F75" s="2" t="n">
        <v>2</v>
      </c>
      <c r="G75" s="2" t="n">
        <f aca="false">+I75-H75</f>
        <v>186</v>
      </c>
      <c r="H75" s="2" t="n">
        <f aca="false">SUM(E75:F75)</f>
        <v>4</v>
      </c>
      <c r="I75" s="2" t="n">
        <v>190</v>
      </c>
      <c r="J75" s="94" t="n">
        <f aca="false">+H75/I75</f>
        <v>0.0210526315789474</v>
      </c>
    </row>
    <row r="76" customFormat="false" ht="12.8" hidden="false" customHeight="false" outlineLevel="0" collapsed="false">
      <c r="A76" s="1" t="n">
        <v>2022</v>
      </c>
      <c r="B76" s="140" t="s">
        <v>411</v>
      </c>
      <c r="C76" s="2" t="s">
        <v>412</v>
      </c>
      <c r="D76" s="106" t="n">
        <v>28</v>
      </c>
      <c r="F76" s="2" t="n">
        <v>2</v>
      </c>
      <c r="G76" s="2" t="n">
        <f aca="false">+I76-H76</f>
        <v>31</v>
      </c>
      <c r="H76" s="2" t="n">
        <f aca="false">SUM(E76:F76)</f>
        <v>2</v>
      </c>
      <c r="I76" s="2" t="n">
        <v>33</v>
      </c>
      <c r="J76" s="94" t="n">
        <f aca="false">+H76/I76</f>
        <v>0.0606060606060606</v>
      </c>
    </row>
    <row r="77" customFormat="false" ht="12.8" hidden="false" customHeight="false" outlineLevel="0" collapsed="false">
      <c r="A77" s="1" t="n">
        <v>2022</v>
      </c>
      <c r="B77" s="140" t="s">
        <v>194</v>
      </c>
      <c r="C77" s="2" t="s">
        <v>195</v>
      </c>
      <c r="D77" s="106" t="n">
        <v>384</v>
      </c>
      <c r="E77" s="2" t="n">
        <v>5</v>
      </c>
      <c r="F77" s="2" t="n">
        <v>11</v>
      </c>
      <c r="G77" s="2" t="n">
        <f aca="false">+I77-H77</f>
        <v>217</v>
      </c>
      <c r="H77" s="2" t="n">
        <f aca="false">SUM(E77:F77)</f>
        <v>16</v>
      </c>
      <c r="I77" s="2" t="n">
        <v>233</v>
      </c>
      <c r="J77" s="94" t="n">
        <f aca="false">+H77/I77</f>
        <v>0.0686695278969957</v>
      </c>
    </row>
    <row r="78" customFormat="false" ht="12.8" hidden="false" customHeight="false" outlineLevel="0" collapsed="false">
      <c r="A78" s="1" t="n">
        <v>2022</v>
      </c>
      <c r="B78" s="140" t="s">
        <v>267</v>
      </c>
      <c r="C78" s="2" t="s">
        <v>627</v>
      </c>
      <c r="D78" s="106" t="n">
        <v>135</v>
      </c>
      <c r="E78" s="2" t="n">
        <v>0</v>
      </c>
      <c r="F78" s="2" t="n">
        <v>6</v>
      </c>
      <c r="G78" s="2" t="n">
        <f aca="false">+I78-H78</f>
        <v>137</v>
      </c>
      <c r="H78" s="2" t="n">
        <f aca="false">SUM(E78:F78)</f>
        <v>6</v>
      </c>
      <c r="I78" s="2" t="n">
        <v>143</v>
      </c>
      <c r="J78" s="94" t="n">
        <f aca="false">+H78/I78</f>
        <v>0.041958041958042</v>
      </c>
    </row>
    <row r="79" customFormat="false" ht="12.8" hidden="false" customHeight="false" outlineLevel="0" collapsed="false">
      <c r="A79" s="1" t="n">
        <v>2022</v>
      </c>
      <c r="B79" s="140" t="s">
        <v>134</v>
      </c>
      <c r="C79" s="2" t="s">
        <v>135</v>
      </c>
      <c r="D79" s="106" t="n">
        <v>1622</v>
      </c>
      <c r="E79" s="2" t="n">
        <v>147</v>
      </c>
      <c r="F79" s="2" t="n">
        <v>92</v>
      </c>
      <c r="G79" s="2" t="n">
        <f aca="false">+I79-H79</f>
        <v>1484</v>
      </c>
      <c r="H79" s="2" t="n">
        <f aca="false">SUM(E79:F79)</f>
        <v>239</v>
      </c>
      <c r="I79" s="2" t="n">
        <v>1723</v>
      </c>
      <c r="J79" s="94" t="n">
        <f aca="false">+H79/I79</f>
        <v>0.138711549622751</v>
      </c>
    </row>
    <row r="80" customFormat="false" ht="12.8" hidden="false" customHeight="false" outlineLevel="0" collapsed="false">
      <c r="A80" s="1" t="n">
        <v>2022</v>
      </c>
      <c r="B80" s="140" t="s">
        <v>351</v>
      </c>
      <c r="C80" s="2" t="s">
        <v>352</v>
      </c>
      <c r="D80" s="115" t="n">
        <v>11</v>
      </c>
      <c r="E80" s="2" t="n">
        <v>6</v>
      </c>
      <c r="F80" s="2"/>
      <c r="G80" s="2" t="n">
        <f aca="false">+I80-H80</f>
        <v>15</v>
      </c>
      <c r="H80" s="2" t="n">
        <f aca="false">SUM(E80:F80)</f>
        <v>6</v>
      </c>
      <c r="I80" s="2" t="n">
        <v>21</v>
      </c>
      <c r="J80" s="94" t="n">
        <f aca="false">+H80/I80</f>
        <v>0.285714285714286</v>
      </c>
    </row>
    <row r="81" customFormat="false" ht="12.8" hidden="false" customHeight="false" outlineLevel="0" collapsed="false">
      <c r="A81" s="1" t="n">
        <v>2022</v>
      </c>
      <c r="B81" s="140" t="s">
        <v>303</v>
      </c>
      <c r="C81" s="2" t="s">
        <v>304</v>
      </c>
      <c r="D81" s="106" t="n">
        <v>28</v>
      </c>
      <c r="E81" s="2" t="n">
        <v>1</v>
      </c>
      <c r="F81" s="2" t="n">
        <v>3</v>
      </c>
      <c r="G81" s="2" t="n">
        <f aca="false">+I81-H81</f>
        <v>52</v>
      </c>
      <c r="H81" s="2" t="n">
        <f aca="false">SUM(E81:F81)</f>
        <v>4</v>
      </c>
      <c r="I81" s="2" t="n">
        <v>56</v>
      </c>
      <c r="J81" s="94" t="n">
        <f aca="false">+H81/I81</f>
        <v>0.0714285714285714</v>
      </c>
    </row>
    <row r="82" customFormat="false" ht="12.8" hidden="false" customHeight="false" outlineLevel="0" collapsed="false">
      <c r="A82" s="1" t="n">
        <v>2022</v>
      </c>
      <c r="B82" s="140" t="s">
        <v>106</v>
      </c>
      <c r="C82" s="2" t="s">
        <v>107</v>
      </c>
      <c r="D82" s="106" t="n">
        <v>1373</v>
      </c>
      <c r="E82" s="2" t="n">
        <v>171</v>
      </c>
      <c r="F82" s="2" t="n">
        <v>20</v>
      </c>
      <c r="G82" s="2" t="n">
        <f aca="false">+I82-H82</f>
        <v>1295</v>
      </c>
      <c r="H82" s="2" t="n">
        <f aca="false">SUM(E82:F82)</f>
        <v>191</v>
      </c>
      <c r="I82" s="2" t="n">
        <v>1486</v>
      </c>
      <c r="J82" s="94" t="n">
        <f aca="false">+H82/I82</f>
        <v>0.128532974427995</v>
      </c>
    </row>
    <row r="83" customFormat="false" ht="12.8" hidden="false" customHeight="false" outlineLevel="0" collapsed="false">
      <c r="A83" s="1" t="n">
        <v>2022</v>
      </c>
      <c r="B83" s="140" t="s">
        <v>463</v>
      </c>
      <c r="C83" s="2" t="s">
        <v>464</v>
      </c>
      <c r="D83" s="106" t="n">
        <v>13</v>
      </c>
      <c r="E83" s="2" t="n">
        <v>1</v>
      </c>
      <c r="F83" s="2"/>
      <c r="G83" s="2" t="n">
        <f aca="false">+I83-H83</f>
        <v>12</v>
      </c>
      <c r="H83" s="2" t="n">
        <f aca="false">SUM(E83:F83)</f>
        <v>1</v>
      </c>
      <c r="I83" s="2" t="n">
        <v>13</v>
      </c>
      <c r="J83" s="94" t="n">
        <f aca="false">+H83/I83</f>
        <v>0.0769230769230769</v>
      </c>
    </row>
    <row r="84" customFormat="false" ht="12.8" hidden="false" customHeight="false" outlineLevel="0" collapsed="false">
      <c r="A84" s="1" t="n">
        <v>2022</v>
      </c>
      <c r="B84" s="140" t="s">
        <v>395</v>
      </c>
      <c r="C84" s="2" t="s">
        <v>396</v>
      </c>
      <c r="D84" s="106" t="n">
        <v>4</v>
      </c>
      <c r="F84" s="2"/>
      <c r="G84" s="2" t="n">
        <f aca="false">+I84-H84</f>
        <v>2</v>
      </c>
      <c r="H84" s="2" t="n">
        <f aca="false">SUM(E84:F84)</f>
        <v>0</v>
      </c>
      <c r="I84" s="2" t="n">
        <v>2</v>
      </c>
      <c r="J84" s="94" t="n">
        <f aca="false">+H84/I84</f>
        <v>0</v>
      </c>
    </row>
    <row r="85" customFormat="false" ht="12.8" hidden="false" customHeight="false" outlineLevel="0" collapsed="false">
      <c r="A85" s="1" t="n">
        <v>2022</v>
      </c>
      <c r="B85" s="140" t="s">
        <v>527</v>
      </c>
      <c r="C85" s="2" t="s">
        <v>528</v>
      </c>
      <c r="D85" s="106" t="n">
        <v>1</v>
      </c>
      <c r="F85" s="2"/>
      <c r="G85" s="2" t="n">
        <f aca="false">+I85-H85</f>
        <v>2</v>
      </c>
      <c r="H85" s="2" t="n">
        <f aca="false">SUM(E85:F85)</f>
        <v>0</v>
      </c>
      <c r="I85" s="2" t="n">
        <v>2</v>
      </c>
      <c r="J85" s="94" t="n">
        <f aca="false">+H85/I85</f>
        <v>0</v>
      </c>
    </row>
    <row r="86" customFormat="false" ht="12.8" hidden="false" customHeight="false" outlineLevel="0" collapsed="false">
      <c r="A86" s="1" t="n">
        <v>2022</v>
      </c>
      <c r="B86" s="140" t="s">
        <v>435</v>
      </c>
      <c r="C86" s="2" t="s">
        <v>436</v>
      </c>
      <c r="D86" s="106" t="n">
        <v>2</v>
      </c>
      <c r="F86" s="2"/>
      <c r="G86" s="2" t="n">
        <f aca="false">+I86-H86</f>
        <v>2</v>
      </c>
      <c r="H86" s="2" t="n">
        <f aca="false">SUM(E86:F86)</f>
        <v>0</v>
      </c>
      <c r="I86" s="2" t="n">
        <v>2</v>
      </c>
      <c r="J86" s="94" t="n">
        <f aca="false">+H86/I86</f>
        <v>0</v>
      </c>
    </row>
    <row r="87" customFormat="false" ht="12.8" hidden="false" customHeight="false" outlineLevel="0" collapsed="false">
      <c r="A87" s="1" t="n">
        <v>2022</v>
      </c>
      <c r="B87" s="140" t="s">
        <v>327</v>
      </c>
      <c r="C87" s="2" t="s">
        <v>328</v>
      </c>
      <c r="D87" s="106" t="n">
        <v>101</v>
      </c>
      <c r="E87" s="2" t="n">
        <v>12</v>
      </c>
      <c r="F87" s="2" t="n">
        <v>21</v>
      </c>
      <c r="G87" s="2" t="n">
        <f aca="false">+I87-H87</f>
        <v>69</v>
      </c>
      <c r="H87" s="2" t="n">
        <f aca="false">SUM(E87:F87)</f>
        <v>33</v>
      </c>
      <c r="I87" s="2" t="n">
        <v>102</v>
      </c>
      <c r="J87" s="94" t="n">
        <f aca="false">+H87/I87</f>
        <v>0.323529411764706</v>
      </c>
    </row>
    <row r="88" customFormat="false" ht="12.8" hidden="false" customHeight="false" outlineLevel="0" collapsed="false">
      <c r="A88" s="1" t="n">
        <v>2022</v>
      </c>
      <c r="B88" s="140" t="s">
        <v>82</v>
      </c>
      <c r="C88" s="2" t="s">
        <v>83</v>
      </c>
      <c r="D88" s="106" t="n">
        <v>3810</v>
      </c>
      <c r="E88" s="2" t="n">
        <v>836</v>
      </c>
      <c r="F88" s="2" t="n">
        <v>146</v>
      </c>
      <c r="G88" s="2" t="n">
        <f aca="false">+I88-H88</f>
        <v>4190</v>
      </c>
      <c r="H88" s="2" t="n">
        <f aca="false">SUM(E88:F88)</f>
        <v>982</v>
      </c>
      <c r="I88" s="2" t="n">
        <v>5172</v>
      </c>
      <c r="J88" s="94" t="n">
        <f aca="false">+H88/I88</f>
        <v>0.189868522815159</v>
      </c>
    </row>
    <row r="89" customFormat="false" ht="12.8" hidden="false" customHeight="false" outlineLevel="0" collapsed="false">
      <c r="A89" s="1" t="n">
        <v>2022</v>
      </c>
      <c r="B89" s="140" t="s">
        <v>359</v>
      </c>
      <c r="C89" s="2" t="s">
        <v>360</v>
      </c>
      <c r="D89" s="106" t="n">
        <v>20</v>
      </c>
      <c r="E89" s="2" t="n">
        <v>6</v>
      </c>
      <c r="F89" s="2"/>
      <c r="G89" s="2" t="n">
        <f aca="false">+I89-H89</f>
        <v>7</v>
      </c>
      <c r="H89" s="2" t="n">
        <f aca="false">SUM(E89:F89)</f>
        <v>6</v>
      </c>
      <c r="I89" s="2" t="n">
        <v>13</v>
      </c>
      <c r="J89" s="94" t="n">
        <f aca="false">+H89/I89</f>
        <v>0.461538461538462</v>
      </c>
    </row>
    <row r="90" customFormat="false" ht="12.8" hidden="false" customHeight="false" outlineLevel="0" collapsed="false">
      <c r="A90" s="1" t="n">
        <v>2022</v>
      </c>
      <c r="B90" s="140" t="s">
        <v>48</v>
      </c>
      <c r="C90" s="2" t="s">
        <v>256</v>
      </c>
      <c r="D90" s="106" t="n">
        <v>66</v>
      </c>
      <c r="E90" s="2" t="n">
        <v>5</v>
      </c>
      <c r="F90" s="2" t="n">
        <v>8</v>
      </c>
      <c r="G90" s="2" t="n">
        <f aca="false">+I90-H90</f>
        <v>47</v>
      </c>
      <c r="H90" s="2" t="n">
        <f aca="false">SUM(E90:F90)</f>
        <v>13</v>
      </c>
      <c r="I90" s="2" t="n">
        <v>60</v>
      </c>
      <c r="J90" s="94" t="n">
        <f aca="false">+H90/I90</f>
        <v>0.216666666666667</v>
      </c>
    </row>
    <row r="91" customFormat="false" ht="12.8" hidden="false" customHeight="false" outlineLevel="0" collapsed="false">
      <c r="A91" s="1" t="n">
        <v>2022</v>
      </c>
      <c r="B91" s="140" t="s">
        <v>222</v>
      </c>
      <c r="C91" s="2" t="s">
        <v>223</v>
      </c>
      <c r="D91" s="106" t="n">
        <v>95</v>
      </c>
      <c r="E91" s="2" t="n">
        <v>4</v>
      </c>
      <c r="F91" s="2" t="n">
        <v>9</v>
      </c>
      <c r="G91" s="2" t="n">
        <f aca="false">+I91-H91</f>
        <v>53</v>
      </c>
      <c r="H91" s="2" t="n">
        <f aca="false">SUM(E91:F91)</f>
        <v>13</v>
      </c>
      <c r="I91" s="2" t="n">
        <v>66</v>
      </c>
      <c r="J91" s="94" t="n">
        <f aca="false">+H91/I91</f>
        <v>0.196969696969697</v>
      </c>
    </row>
    <row r="92" customFormat="false" ht="12.8" hidden="false" customHeight="false" outlineLevel="0" collapsed="false">
      <c r="A92" s="1" t="n">
        <v>2022</v>
      </c>
      <c r="B92" s="140" t="s">
        <v>467</v>
      </c>
      <c r="C92" s="2" t="s">
        <v>468</v>
      </c>
      <c r="D92" s="106" t="n">
        <v>2</v>
      </c>
      <c r="F92" s="2" t="n">
        <v>3</v>
      </c>
      <c r="G92" s="2" t="n">
        <f aca="false">+I92-H92</f>
        <v>5</v>
      </c>
      <c r="H92" s="2" t="n">
        <f aca="false">SUM(E92:F92)</f>
        <v>3</v>
      </c>
      <c r="I92" s="2" t="n">
        <v>8</v>
      </c>
      <c r="J92" s="94" t="n">
        <f aca="false">+H92/I92</f>
        <v>0.375</v>
      </c>
    </row>
    <row r="93" customFormat="false" ht="12.8" hidden="false" customHeight="false" outlineLevel="0" collapsed="false">
      <c r="A93" s="1" t="n">
        <v>2022</v>
      </c>
      <c r="B93" s="140" t="s">
        <v>94</v>
      </c>
      <c r="C93" s="2" t="s">
        <v>95</v>
      </c>
      <c r="D93" s="106" t="n">
        <v>1828</v>
      </c>
      <c r="E93" s="2" t="n">
        <v>126</v>
      </c>
      <c r="F93" s="2" t="n">
        <v>18</v>
      </c>
      <c r="G93" s="2" t="n">
        <f aca="false">+I93-H93</f>
        <v>1957</v>
      </c>
      <c r="H93" s="2" t="n">
        <f aca="false">SUM(E93:F93)</f>
        <v>144</v>
      </c>
      <c r="I93" s="2" t="n">
        <v>2101</v>
      </c>
      <c r="J93" s="94" t="n">
        <f aca="false">+H93/I93</f>
        <v>0.0685387910518801</v>
      </c>
    </row>
    <row r="94" customFormat="false" ht="12.8" hidden="false" customHeight="false" outlineLevel="0" collapsed="false">
      <c r="A94" s="1" t="n">
        <v>2022</v>
      </c>
      <c r="B94" s="140" t="s">
        <v>555</v>
      </c>
      <c r="C94" s="2" t="s">
        <v>556</v>
      </c>
      <c r="D94" s="106"/>
      <c r="F94" s="2"/>
      <c r="G94" s="2" t="n">
        <f aca="false">+I94-H94</f>
        <v>0</v>
      </c>
      <c r="H94" s="2" t="n">
        <f aca="false">SUM(E94:F94)</f>
        <v>0</v>
      </c>
      <c r="I94" s="2"/>
      <c r="J94" s="94" t="e">
        <f aca="false">+H94/I94</f>
        <v>#DIV/0!</v>
      </c>
    </row>
    <row r="95" customFormat="false" ht="12.8" hidden="false" customHeight="false" outlineLevel="0" collapsed="false">
      <c r="A95" s="1" t="n">
        <v>2022</v>
      </c>
      <c r="B95" s="140" t="s">
        <v>335</v>
      </c>
      <c r="C95" s="2" t="s">
        <v>628</v>
      </c>
      <c r="D95" s="106" t="n">
        <v>52</v>
      </c>
      <c r="E95" s="2" t="n">
        <v>19</v>
      </c>
      <c r="F95" s="2" t="n">
        <v>5</v>
      </c>
      <c r="G95" s="2" t="n">
        <f aca="false">+I95-H95</f>
        <v>39</v>
      </c>
      <c r="H95" s="2" t="n">
        <f aca="false">SUM(E95:F95)</f>
        <v>24</v>
      </c>
      <c r="I95" s="2" t="n">
        <v>63</v>
      </c>
      <c r="J95" s="94" t="n">
        <f aca="false">+H95/I95</f>
        <v>0.380952380952381</v>
      </c>
    </row>
    <row r="96" customFormat="false" ht="12.8" hidden="false" customHeight="false" outlineLevel="0" collapsed="false">
      <c r="A96" s="1" t="n">
        <v>2022</v>
      </c>
      <c r="B96" s="140" t="s">
        <v>495</v>
      </c>
      <c r="C96" s="2" t="s">
        <v>496</v>
      </c>
      <c r="D96" s="106"/>
      <c r="F96" s="2"/>
      <c r="G96" s="2" t="n">
        <f aca="false">+I96-H96</f>
        <v>0</v>
      </c>
      <c r="H96" s="2" t="n">
        <f aca="false">SUM(E96:F96)</f>
        <v>0</v>
      </c>
      <c r="I96" s="2"/>
      <c r="J96" s="94" t="e">
        <f aca="false">+H96/I96</f>
        <v>#DIV/0!</v>
      </c>
    </row>
    <row r="97" customFormat="false" ht="12.8" hidden="false" customHeight="false" outlineLevel="0" collapsed="false">
      <c r="A97" s="1" t="n">
        <v>2022</v>
      </c>
      <c r="B97" s="140" t="s">
        <v>503</v>
      </c>
      <c r="C97" s="2" t="s">
        <v>629</v>
      </c>
      <c r="D97" s="106" t="n">
        <v>2</v>
      </c>
      <c r="F97" s="2"/>
      <c r="G97" s="2" t="n">
        <f aca="false">+I97-H97</f>
        <v>2</v>
      </c>
      <c r="H97" s="2" t="n">
        <f aca="false">SUM(E97:F97)</f>
        <v>0</v>
      </c>
      <c r="I97" s="2" t="n">
        <v>2</v>
      </c>
      <c r="J97" s="94" t="n">
        <f aca="false">+H97/I97</f>
        <v>0</v>
      </c>
    </row>
    <row r="98" customFormat="false" ht="12.8" hidden="false" customHeight="false" outlineLevel="0" collapsed="false">
      <c r="A98" s="1" t="n">
        <v>2022</v>
      </c>
      <c r="B98" s="140" t="s">
        <v>214</v>
      </c>
      <c r="C98" s="2" t="s">
        <v>215</v>
      </c>
      <c r="D98" s="106" t="n">
        <v>211</v>
      </c>
      <c r="E98" s="2" t="n">
        <v>13</v>
      </c>
      <c r="F98" s="2" t="n">
        <v>5</v>
      </c>
      <c r="G98" s="2" t="n">
        <f aca="false">+I98-H98</f>
        <v>247</v>
      </c>
      <c r="H98" s="2" t="n">
        <f aca="false">SUM(E98:F98)</f>
        <v>18</v>
      </c>
      <c r="I98" s="2" t="n">
        <v>265</v>
      </c>
      <c r="J98" s="94" t="n">
        <f aca="false">+H98/I98</f>
        <v>0.0679245283018868</v>
      </c>
    </row>
    <row r="99" customFormat="false" ht="12.8" hidden="false" customHeight="false" outlineLevel="0" collapsed="false">
      <c r="A99" s="1" t="n">
        <v>2022</v>
      </c>
      <c r="B99" s="140" t="s">
        <v>102</v>
      </c>
      <c r="C99" s="2" t="s">
        <v>103</v>
      </c>
      <c r="D99" s="106" t="n">
        <v>787</v>
      </c>
      <c r="E99" s="2" t="n">
        <v>269</v>
      </c>
      <c r="F99" s="2" t="n">
        <v>138</v>
      </c>
      <c r="G99" s="2" t="n">
        <f aca="false">+I99-H99</f>
        <v>808</v>
      </c>
      <c r="H99" s="2" t="n">
        <f aca="false">SUM(E99:F99)</f>
        <v>407</v>
      </c>
      <c r="I99" s="2" t="n">
        <v>1215</v>
      </c>
      <c r="J99" s="94" t="n">
        <f aca="false">+H99/I99</f>
        <v>0.334979423868313</v>
      </c>
    </row>
    <row r="100" customFormat="false" ht="12.8" hidden="false" customHeight="false" outlineLevel="0" collapsed="false">
      <c r="A100" s="1" t="n">
        <v>2022</v>
      </c>
      <c r="B100" s="140" t="s">
        <v>198</v>
      </c>
      <c r="C100" s="2" t="s">
        <v>199</v>
      </c>
      <c r="D100" s="106" t="n">
        <v>161</v>
      </c>
      <c r="E100" s="2" t="n">
        <v>73</v>
      </c>
      <c r="F100" s="2" t="n">
        <v>10</v>
      </c>
      <c r="G100" s="2" t="n">
        <f aca="false">+I100-H100</f>
        <v>104</v>
      </c>
      <c r="H100" s="2" t="n">
        <f aca="false">SUM(E100:F100)</f>
        <v>83</v>
      </c>
      <c r="I100" s="2" t="n">
        <v>187</v>
      </c>
      <c r="J100" s="94" t="n">
        <f aca="false">+H100/I100</f>
        <v>0.443850267379679</v>
      </c>
    </row>
    <row r="101" customFormat="false" ht="12.8" hidden="false" customHeight="false" outlineLevel="0" collapsed="false">
      <c r="A101" s="1" t="n">
        <v>2022</v>
      </c>
      <c r="B101" s="140" t="s">
        <v>439</v>
      </c>
      <c r="C101" s="2" t="s">
        <v>440</v>
      </c>
      <c r="D101" s="115" t="n">
        <v>3</v>
      </c>
      <c r="F101" s="2"/>
      <c r="G101" s="2" t="n">
        <f aca="false">+I101-H101</f>
        <v>2</v>
      </c>
      <c r="H101" s="2" t="n">
        <f aca="false">SUM(E101:F101)</f>
        <v>0</v>
      </c>
      <c r="I101" s="2" t="n">
        <v>2</v>
      </c>
      <c r="J101" s="94" t="n">
        <f aca="false">+H101/I101</f>
        <v>0</v>
      </c>
    </row>
    <row r="102" customFormat="false" ht="12.8" hidden="false" customHeight="false" outlineLevel="0" collapsed="false">
      <c r="A102" s="1" t="n">
        <v>2022</v>
      </c>
      <c r="B102" s="140" t="s">
        <v>126</v>
      </c>
      <c r="C102" s="2" t="s">
        <v>127</v>
      </c>
      <c r="D102" s="106" t="n">
        <v>1146</v>
      </c>
      <c r="E102" s="2" t="n">
        <v>286</v>
      </c>
      <c r="F102" s="2" t="n">
        <v>196</v>
      </c>
      <c r="G102" s="2" t="n">
        <f aca="false">+I102-H102</f>
        <v>641</v>
      </c>
      <c r="H102" s="2" t="n">
        <f aca="false">SUM(E102:F102)</f>
        <v>482</v>
      </c>
      <c r="I102" s="2" t="n">
        <v>1123</v>
      </c>
      <c r="J102" s="94" t="n">
        <f aca="false">+H102/I102</f>
        <v>0.429207479964381</v>
      </c>
    </row>
    <row r="103" customFormat="false" ht="12.8" hidden="false" customHeight="false" outlineLevel="0" collapsed="false">
      <c r="A103" s="1" t="n">
        <v>2022</v>
      </c>
      <c r="B103" s="140" t="s">
        <v>190</v>
      </c>
      <c r="C103" s="2" t="s">
        <v>191</v>
      </c>
      <c r="D103" s="106" t="n">
        <v>332</v>
      </c>
      <c r="E103" s="2" t="n">
        <v>86</v>
      </c>
      <c r="F103" s="2" t="n">
        <v>13</v>
      </c>
      <c r="G103" s="2" t="n">
        <f aca="false">+I103-H103</f>
        <v>178</v>
      </c>
      <c r="H103" s="2" t="n">
        <f aca="false">SUM(E103:F103)</f>
        <v>99</v>
      </c>
      <c r="I103" s="2" t="n">
        <v>277</v>
      </c>
      <c r="J103" s="94" t="n">
        <f aca="false">+H103/I103</f>
        <v>0.357400722021661</v>
      </c>
    </row>
    <row r="104" customFormat="false" ht="12.8" hidden="false" customHeight="false" outlineLevel="0" collapsed="false">
      <c r="A104" s="1" t="n">
        <v>2022</v>
      </c>
      <c r="B104" s="140" t="s">
        <v>150</v>
      </c>
      <c r="C104" s="2" t="s">
        <v>151</v>
      </c>
      <c r="D104" s="106" t="n">
        <v>886</v>
      </c>
      <c r="E104" s="2" t="n">
        <v>155</v>
      </c>
      <c r="F104" s="2" t="n">
        <v>36</v>
      </c>
      <c r="G104" s="2" t="n">
        <f aca="false">+I104-H104</f>
        <v>905</v>
      </c>
      <c r="H104" s="2" t="n">
        <f aca="false">SUM(E104:F104)</f>
        <v>191</v>
      </c>
      <c r="I104" s="2" t="n">
        <v>1096</v>
      </c>
      <c r="J104" s="94" t="n">
        <f aca="false">+H104/I104</f>
        <v>0.174270072992701</v>
      </c>
    </row>
    <row r="105" customFormat="false" ht="12.8" hidden="false" customHeight="false" outlineLevel="0" collapsed="false">
      <c r="A105" s="1" t="n">
        <v>2022</v>
      </c>
      <c r="B105" s="140" t="s">
        <v>110</v>
      </c>
      <c r="C105" s="2" t="s">
        <v>111</v>
      </c>
      <c r="D105" s="106" t="n">
        <v>2417</v>
      </c>
      <c r="E105" s="2" t="n">
        <v>292</v>
      </c>
      <c r="F105" s="2" t="n">
        <v>551</v>
      </c>
      <c r="G105" s="2" t="n">
        <f aca="false">+I105-H105</f>
        <v>333</v>
      </c>
      <c r="H105" s="2" t="n">
        <f aca="false">SUM(E105:F105)</f>
        <v>843</v>
      </c>
      <c r="I105" s="2" t="n">
        <v>1176</v>
      </c>
      <c r="J105" s="94" t="n">
        <f aca="false">+H105/I105</f>
        <v>0.716836734693878</v>
      </c>
    </row>
    <row r="106" customFormat="false" ht="12.8" hidden="false" customHeight="false" outlineLevel="0" collapsed="false">
      <c r="A106" s="1" t="n">
        <v>2022</v>
      </c>
      <c r="B106" s="140" t="s">
        <v>471</v>
      </c>
      <c r="C106" s="2" t="s">
        <v>472</v>
      </c>
      <c r="D106" s="106" t="n">
        <v>5</v>
      </c>
      <c r="F106" s="2"/>
      <c r="G106" s="2" t="n">
        <f aca="false">+I106-H106</f>
        <v>8</v>
      </c>
      <c r="H106" s="2" t="n">
        <f aca="false">SUM(E106:F106)</f>
        <v>0</v>
      </c>
      <c r="I106" s="2" t="n">
        <v>8</v>
      </c>
      <c r="J106" s="94" t="n">
        <f aca="false">+H106/I106</f>
        <v>0</v>
      </c>
    </row>
    <row r="107" customFormat="false" ht="12.8" hidden="false" customHeight="false" outlineLevel="0" collapsed="false">
      <c r="A107" s="1" t="n">
        <v>2022</v>
      </c>
      <c r="B107" s="140" t="s">
        <v>363</v>
      </c>
      <c r="C107" s="2" t="s">
        <v>364</v>
      </c>
      <c r="D107" s="106" t="n">
        <v>12</v>
      </c>
      <c r="E107" s="2" t="n">
        <v>4</v>
      </c>
      <c r="F107" s="2"/>
      <c r="G107" s="2" t="n">
        <f aca="false">+I107-H107</f>
        <v>5</v>
      </c>
      <c r="H107" s="2" t="n">
        <f aca="false">SUM(E107:F107)</f>
        <v>4</v>
      </c>
      <c r="I107" s="2" t="n">
        <v>9</v>
      </c>
      <c r="J107" s="94" t="n">
        <f aca="false">+H107/I107</f>
        <v>0.444444444444444</v>
      </c>
    </row>
    <row r="108" customFormat="false" ht="12.8" hidden="false" customHeight="false" outlineLevel="0" collapsed="false">
      <c r="A108" s="1" t="n">
        <v>2022</v>
      </c>
      <c r="B108" s="140" t="s">
        <v>630</v>
      </c>
      <c r="C108" s="2" t="s">
        <v>631</v>
      </c>
      <c r="D108" s="106"/>
      <c r="F108" s="2"/>
      <c r="G108" s="2" t="n">
        <f aca="false">+I108-H108</f>
        <v>1</v>
      </c>
      <c r="H108" s="2" t="n">
        <f aca="false">SUM(E108:F108)</f>
        <v>0</v>
      </c>
      <c r="I108" s="2" t="n">
        <v>1</v>
      </c>
      <c r="J108" s="94" t="n">
        <f aca="false">+H108/I108</f>
        <v>0</v>
      </c>
    </row>
    <row r="109" customFormat="false" ht="12.8" hidden="false" customHeight="false" outlineLevel="0" collapsed="false">
      <c r="A109" s="1" t="n">
        <v>2022</v>
      </c>
      <c r="B109" s="140" t="s">
        <v>367</v>
      </c>
      <c r="C109" s="2" t="s">
        <v>368</v>
      </c>
      <c r="D109" s="106" t="n">
        <v>27</v>
      </c>
      <c r="E109" s="2" t="n">
        <v>1</v>
      </c>
      <c r="F109" s="2" t="n">
        <v>2</v>
      </c>
      <c r="G109" s="2" t="n">
        <f aca="false">+I109-H109</f>
        <v>16</v>
      </c>
      <c r="H109" s="2" t="n">
        <f aca="false">SUM(E109:F109)</f>
        <v>3</v>
      </c>
      <c r="I109" s="2" t="n">
        <v>19</v>
      </c>
      <c r="J109" s="94" t="n">
        <f aca="false">+H109/I109</f>
        <v>0.157894736842105</v>
      </c>
    </row>
    <row r="110" customFormat="false" ht="12.8" hidden="false" customHeight="false" outlineLevel="0" collapsed="false">
      <c r="A110" s="1" t="n">
        <v>2022</v>
      </c>
      <c r="B110" s="140" t="s">
        <v>166</v>
      </c>
      <c r="C110" s="2" t="s">
        <v>167</v>
      </c>
      <c r="D110" s="106" t="n">
        <v>605</v>
      </c>
      <c r="E110" s="2" t="n">
        <v>566</v>
      </c>
      <c r="F110" s="2" t="n">
        <v>65</v>
      </c>
      <c r="G110" s="2" t="n">
        <f aca="false">+I110-H110</f>
        <v>275</v>
      </c>
      <c r="H110" s="2" t="n">
        <f aca="false">SUM(E110:F110)</f>
        <v>631</v>
      </c>
      <c r="I110" s="2" t="n">
        <v>906</v>
      </c>
      <c r="J110" s="94" t="n">
        <f aca="false">+H110/I110</f>
        <v>0.696467991169978</v>
      </c>
    </row>
    <row r="111" customFormat="false" ht="12.8" hidden="false" customHeight="false" outlineLevel="0" collapsed="false">
      <c r="A111" s="1" t="n">
        <v>2022</v>
      </c>
      <c r="B111" s="140" t="s">
        <v>138</v>
      </c>
      <c r="C111" s="2" t="s">
        <v>139</v>
      </c>
      <c r="D111" s="106" t="n">
        <v>1247</v>
      </c>
      <c r="E111" s="2" t="n">
        <v>165</v>
      </c>
      <c r="F111" s="2" t="n">
        <v>41</v>
      </c>
      <c r="G111" s="2" t="n">
        <f aca="false">+I111-H111</f>
        <v>997</v>
      </c>
      <c r="H111" s="2" t="n">
        <f aca="false">SUM(E111:F111)</f>
        <v>206</v>
      </c>
      <c r="I111" s="2" t="n">
        <v>1203</v>
      </c>
      <c r="J111" s="94" t="n">
        <f aca="false">+H111/I111</f>
        <v>0.171238570241064</v>
      </c>
    </row>
    <row r="112" customFormat="false" ht="12.8" hidden="false" customHeight="false" outlineLevel="0" collapsed="false">
      <c r="A112" s="1" t="n">
        <v>2022</v>
      </c>
      <c r="B112" s="140" t="s">
        <v>259</v>
      </c>
      <c r="C112" s="2" t="s">
        <v>260</v>
      </c>
      <c r="D112" s="106" t="n">
        <v>208</v>
      </c>
      <c r="E112" s="2" t="n">
        <v>34</v>
      </c>
      <c r="F112" s="2" t="n">
        <v>10</v>
      </c>
      <c r="G112" s="2" t="n">
        <f aca="false">+I112-H112</f>
        <v>153</v>
      </c>
      <c r="H112" s="2" t="n">
        <f aca="false">SUM(E112:F112)</f>
        <v>44</v>
      </c>
      <c r="I112" s="2" t="n">
        <v>197</v>
      </c>
      <c r="J112" s="94" t="n">
        <f aca="false">+H112/I112</f>
        <v>0.223350253807107</v>
      </c>
    </row>
    <row r="113" customFormat="false" ht="12.8" hidden="false" customHeight="false" outlineLevel="0" collapsed="false">
      <c r="A113" s="1" t="n">
        <v>2022</v>
      </c>
      <c r="B113" s="140" t="s">
        <v>475</v>
      </c>
      <c r="C113" s="2" t="s">
        <v>476</v>
      </c>
      <c r="D113" s="106" t="n">
        <v>1</v>
      </c>
      <c r="F113" s="2"/>
      <c r="G113" s="2" t="n">
        <f aca="false">+I113-H113</f>
        <v>3</v>
      </c>
      <c r="H113" s="2" t="n">
        <f aca="false">SUM(E113:F113)</f>
        <v>0</v>
      </c>
      <c r="I113" s="2" t="n">
        <v>3</v>
      </c>
      <c r="J113" s="94" t="n">
        <f aca="false">+H113/I113</f>
        <v>0</v>
      </c>
    </row>
    <row r="114" customFormat="false" ht="12.8" hidden="false" customHeight="false" outlineLevel="0" collapsed="false">
      <c r="A114" s="1" t="n">
        <v>2022</v>
      </c>
      <c r="B114" s="140" t="s">
        <v>383</v>
      </c>
      <c r="C114" s="2" t="s">
        <v>384</v>
      </c>
      <c r="D114" s="106" t="n">
        <v>28</v>
      </c>
      <c r="E114" s="2" t="n">
        <v>9</v>
      </c>
      <c r="F114" s="2"/>
      <c r="G114" s="2" t="n">
        <f aca="false">+I114-H114</f>
        <v>21</v>
      </c>
      <c r="H114" s="2" t="n">
        <f aca="false">SUM(E114:F114)</f>
        <v>9</v>
      </c>
      <c r="I114" s="2" t="n">
        <v>30</v>
      </c>
      <c r="J114" s="94" t="n">
        <f aca="false">+H114/I114</f>
        <v>0.3</v>
      </c>
    </row>
    <row r="115" customFormat="false" ht="12.8" hidden="false" customHeight="false" outlineLevel="0" collapsed="false">
      <c r="A115" s="1" t="n">
        <v>2022</v>
      </c>
      <c r="B115" s="140" t="s">
        <v>571</v>
      </c>
      <c r="C115" s="2" t="s">
        <v>572</v>
      </c>
      <c r="D115" s="106"/>
      <c r="F115" s="2"/>
      <c r="G115" s="2" t="n">
        <f aca="false">+I115-H115</f>
        <v>1</v>
      </c>
      <c r="H115" s="2" t="n">
        <f aca="false">SUM(E115:F115)</f>
        <v>0</v>
      </c>
      <c r="I115" s="2" t="n">
        <v>1</v>
      </c>
      <c r="J115" s="94" t="n">
        <f aca="false">+H115/I115</f>
        <v>0</v>
      </c>
    </row>
    <row r="116" customFormat="false" ht="12.8" hidden="false" customHeight="false" outlineLevel="0" collapsed="false">
      <c r="A116" s="1" t="n">
        <v>2022</v>
      </c>
      <c r="B116" s="140" t="s">
        <v>226</v>
      </c>
      <c r="C116" s="2" t="s">
        <v>227</v>
      </c>
      <c r="D116" s="106" t="n">
        <v>146</v>
      </c>
      <c r="E116" s="2" t="n">
        <v>5</v>
      </c>
      <c r="F116" s="2" t="n">
        <v>13</v>
      </c>
      <c r="G116" s="2" t="n">
        <f aca="false">+I116-H116</f>
        <v>130</v>
      </c>
      <c r="H116" s="2" t="n">
        <f aca="false">SUM(E116:F116)</f>
        <v>18</v>
      </c>
      <c r="I116" s="2" t="n">
        <v>148</v>
      </c>
      <c r="J116" s="94" t="n">
        <f aca="false">+H116/I116</f>
        <v>0.121621621621622</v>
      </c>
    </row>
    <row r="117" customFormat="false" ht="12.8" hidden="false" customHeight="false" outlineLevel="0" collapsed="false">
      <c r="A117" s="1" t="n">
        <v>2022</v>
      </c>
      <c r="B117" s="1"/>
      <c r="C117" s="1"/>
      <c r="D117" s="1"/>
      <c r="E117" s="1"/>
      <c r="F117" s="1"/>
      <c r="G117" s="1"/>
      <c r="H117" s="1"/>
      <c r="I117" s="1"/>
      <c r="J117" s="1"/>
    </row>
    <row r="118" customFormat="false" ht="12.8" hidden="false" customHeight="false" outlineLevel="0" collapsed="false">
      <c r="A118" s="1" t="n">
        <v>2022</v>
      </c>
      <c r="B118" s="140" t="s">
        <v>58</v>
      </c>
      <c r="C118" s="2" t="s">
        <v>59</v>
      </c>
      <c r="D118" s="106" t="n">
        <v>5340</v>
      </c>
      <c r="E118" s="2" t="n">
        <v>1206</v>
      </c>
      <c r="F118" s="2" t="n">
        <v>30</v>
      </c>
      <c r="G118" s="2" t="n">
        <f aca="false">+I118-H118</f>
        <v>3531</v>
      </c>
      <c r="H118" s="2" t="n">
        <f aca="false">SUM(E118:F118)</f>
        <v>1236</v>
      </c>
      <c r="I118" s="2" t="n">
        <v>4767</v>
      </c>
      <c r="J118" s="94" t="n">
        <f aca="false">+H118/I118</f>
        <v>0.259282567652612</v>
      </c>
    </row>
    <row r="119" customFormat="false" ht="12.8" hidden="false" customHeight="false" outlineLevel="0" collapsed="false">
      <c r="A119" s="1" t="n">
        <v>2022</v>
      </c>
      <c r="B119" s="140" t="s">
        <v>375</v>
      </c>
      <c r="C119" s="2" t="s">
        <v>376</v>
      </c>
      <c r="D119" s="106" t="n">
        <v>10</v>
      </c>
      <c r="E119" s="2" t="n">
        <v>2</v>
      </c>
      <c r="F119" s="2"/>
      <c r="G119" s="2" t="n">
        <f aca="false">+I119-H119</f>
        <v>9</v>
      </c>
      <c r="H119" s="2" t="n">
        <f aca="false">SUM(E119:F119)</f>
        <v>2</v>
      </c>
      <c r="I119" s="2" t="n">
        <v>11</v>
      </c>
      <c r="J119" s="94" t="n">
        <f aca="false">+H119/I119</f>
        <v>0.181818181818182</v>
      </c>
    </row>
    <row r="120" customFormat="false" ht="12.8" hidden="false" customHeight="false" outlineLevel="0" collapsed="false">
      <c r="A120" s="1" t="n">
        <v>2022</v>
      </c>
      <c r="B120" s="140" t="s">
        <v>218</v>
      </c>
      <c r="C120" s="2" t="s">
        <v>219</v>
      </c>
      <c r="D120" s="106" t="n">
        <v>139</v>
      </c>
      <c r="E120" s="2" t="n">
        <v>6</v>
      </c>
      <c r="F120" s="2" t="n">
        <v>18</v>
      </c>
      <c r="G120" s="2" t="n">
        <f aca="false">+I120-H120</f>
        <v>94</v>
      </c>
      <c r="H120" s="2" t="n">
        <f aca="false">SUM(E120:F120)</f>
        <v>24</v>
      </c>
      <c r="I120" s="2" t="n">
        <v>118</v>
      </c>
      <c r="J120" s="94" t="n">
        <f aca="false">+H120/I120</f>
        <v>0.203389830508475</v>
      </c>
    </row>
    <row r="121" customFormat="false" ht="12.8" hidden="false" customHeight="false" outlineLevel="0" collapsed="false">
      <c r="A121" s="1" t="n">
        <v>2022</v>
      </c>
      <c r="B121" s="140" t="s">
        <v>347</v>
      </c>
      <c r="C121" s="2" t="s">
        <v>348</v>
      </c>
      <c r="D121" s="106" t="n">
        <v>25</v>
      </c>
      <c r="E121" s="2" t="n">
        <v>7</v>
      </c>
      <c r="F121" s="2"/>
      <c r="G121" s="2" t="n">
        <f aca="false">+I121-H121</f>
        <v>20</v>
      </c>
      <c r="H121" s="2" t="n">
        <f aca="false">SUM(E121:F121)</f>
        <v>7</v>
      </c>
      <c r="I121" s="2" t="n">
        <v>27</v>
      </c>
      <c r="J121" s="94" t="n">
        <f aca="false">+H121/I121</f>
        <v>0.259259259259259</v>
      </c>
    </row>
    <row r="122" customFormat="false" ht="12.8" hidden="false" customHeight="false" outlineLevel="0" collapsed="false">
      <c r="A122" s="1" t="n">
        <v>2022</v>
      </c>
      <c r="B122" s="140" t="s">
        <v>632</v>
      </c>
      <c r="C122" s="2" t="s">
        <v>633</v>
      </c>
      <c r="D122" s="106"/>
      <c r="F122" s="2"/>
      <c r="G122" s="2"/>
      <c r="I122" s="2"/>
      <c r="J122" s="94" t="e">
        <f aca="false">+H122/I122</f>
        <v>#DIV/0!</v>
      </c>
    </row>
    <row r="123" customFormat="false" ht="12.8" hidden="false" customHeight="false" outlineLevel="0" collapsed="false">
      <c r="A123" s="1" t="n">
        <v>2022</v>
      </c>
      <c r="B123" s="140" t="s">
        <v>387</v>
      </c>
      <c r="C123" s="2" t="s">
        <v>634</v>
      </c>
      <c r="D123" s="115" t="n">
        <v>3</v>
      </c>
      <c r="F123" s="2"/>
      <c r="G123" s="2" t="n">
        <f aca="false">+I123-H123</f>
        <v>9</v>
      </c>
      <c r="H123" s="2" t="n">
        <f aca="false">SUM(E123:F123)</f>
        <v>0</v>
      </c>
      <c r="I123" s="2" t="n">
        <v>9</v>
      </c>
      <c r="J123" s="94" t="n">
        <f aca="false">+H123/I123</f>
        <v>0</v>
      </c>
    </row>
    <row r="124" customFormat="false" ht="12.8" hidden="false" customHeight="false" outlineLevel="0" collapsed="false">
      <c r="A124" s="1" t="n">
        <v>2022</v>
      </c>
      <c r="B124" s="140" t="s">
        <v>419</v>
      </c>
      <c r="C124" s="2" t="s">
        <v>420</v>
      </c>
      <c r="D124" s="106" t="n">
        <v>7</v>
      </c>
      <c r="F124" s="2" t="n">
        <v>1</v>
      </c>
      <c r="G124" s="2" t="n">
        <f aca="false">+I124-H124</f>
        <v>11</v>
      </c>
      <c r="H124" s="2" t="n">
        <f aca="false">SUM(E124:F124)</f>
        <v>1</v>
      </c>
      <c r="I124" s="2" t="n">
        <v>12</v>
      </c>
      <c r="J124" s="94" t="n">
        <f aca="false">+H124/I124</f>
        <v>0.0833333333333333</v>
      </c>
    </row>
    <row r="125" customFormat="false" ht="12.8" hidden="false" customHeight="false" outlineLevel="0" collapsed="false">
      <c r="A125" s="1" t="n">
        <v>2022</v>
      </c>
      <c r="B125" s="140" t="s">
        <v>174</v>
      </c>
      <c r="C125" s="2" t="s">
        <v>635</v>
      </c>
      <c r="D125" s="106" t="n">
        <v>282</v>
      </c>
      <c r="E125" s="2" t="n">
        <v>46</v>
      </c>
      <c r="F125" s="2" t="n">
        <v>25</v>
      </c>
      <c r="G125" s="2" t="n">
        <f aca="false">+I125-H125</f>
        <v>162</v>
      </c>
      <c r="H125" s="2" t="n">
        <f aca="false">SUM(E125:F125)</f>
        <v>71</v>
      </c>
      <c r="I125" s="2" t="n">
        <v>233</v>
      </c>
      <c r="J125" s="94" t="n">
        <f aca="false">+H125/I125</f>
        <v>0.304721030042918</v>
      </c>
    </row>
    <row r="126" customFormat="false" ht="12.8" hidden="false" customHeight="false" outlineLevel="0" collapsed="false">
      <c r="A126" s="1" t="n">
        <v>2022</v>
      </c>
      <c r="B126" s="140" t="s">
        <v>371</v>
      </c>
      <c r="C126" s="2" t="s">
        <v>636</v>
      </c>
      <c r="D126" s="106" t="n">
        <v>13</v>
      </c>
      <c r="E126" s="2" t="n">
        <v>1</v>
      </c>
      <c r="F126" s="2"/>
      <c r="G126" s="2" t="n">
        <f aca="false">+I126-H126</f>
        <v>13</v>
      </c>
      <c r="H126" s="2" t="n">
        <f aca="false">SUM(E126:F126)</f>
        <v>1</v>
      </c>
      <c r="I126" s="2" t="n">
        <v>14</v>
      </c>
      <c r="J126" s="94" t="n">
        <f aca="false">+H126/I126</f>
        <v>0.0714285714285714</v>
      </c>
    </row>
    <row r="127" customFormat="false" ht="12.8" hidden="false" customHeight="false" outlineLevel="0" collapsed="false">
      <c r="A127" s="1" t="n">
        <v>2022</v>
      </c>
      <c r="B127" s="140" t="s">
        <v>142</v>
      </c>
      <c r="C127" s="2" t="s">
        <v>143</v>
      </c>
      <c r="D127" s="106" t="n">
        <v>554</v>
      </c>
      <c r="E127" s="2" t="n">
        <v>30</v>
      </c>
      <c r="F127" s="2" t="n">
        <v>48</v>
      </c>
      <c r="G127" s="2" t="n">
        <f aca="false">+I127-H127</f>
        <v>560</v>
      </c>
      <c r="H127" s="2" t="n">
        <f aca="false">SUM(E127:F127)</f>
        <v>78</v>
      </c>
      <c r="I127" s="2" t="n">
        <v>638</v>
      </c>
      <c r="J127" s="94" t="n">
        <f aca="false">+H127/I127</f>
        <v>0.122257053291536</v>
      </c>
    </row>
    <row r="128" customFormat="false" ht="12.8" hidden="false" customHeight="false" outlineLevel="0" collapsed="false">
      <c r="A128" s="1" t="n">
        <v>2022</v>
      </c>
      <c r="B128" s="140" t="s">
        <v>323</v>
      </c>
      <c r="C128" s="2" t="s">
        <v>324</v>
      </c>
      <c r="D128" s="106" t="n">
        <v>31</v>
      </c>
      <c r="E128" s="2" t="n">
        <v>11</v>
      </c>
      <c r="F128" s="2" t="n">
        <v>38</v>
      </c>
      <c r="G128" s="2" t="n">
        <f aca="false">+I128-H128</f>
        <v>41</v>
      </c>
      <c r="H128" s="2" t="n">
        <f aca="false">SUM(E128:F128)</f>
        <v>49</v>
      </c>
      <c r="I128" s="2" t="n">
        <v>90</v>
      </c>
      <c r="J128" s="94" t="n">
        <f aca="false">+H128/I128</f>
        <v>0.544444444444444</v>
      </c>
    </row>
    <row r="129" customFormat="false" ht="12.8" hidden="false" customHeight="false" outlineLevel="0" collapsed="false">
      <c r="A129" s="1" t="n">
        <v>2022</v>
      </c>
      <c r="B129" s="140" t="s">
        <v>399</v>
      </c>
      <c r="C129" s="119" t="s">
        <v>400</v>
      </c>
      <c r="D129" s="115" t="n">
        <v>10</v>
      </c>
      <c r="E129" s="119" t="n">
        <v>1</v>
      </c>
      <c r="F129" s="119" t="n">
        <v>3</v>
      </c>
      <c r="G129" s="2" t="n">
        <f aca="false">+I129-H129</f>
        <v>11</v>
      </c>
      <c r="H129" s="2" t="n">
        <f aca="false">SUM(E129:F129)</f>
        <v>4</v>
      </c>
      <c r="I129" s="119" t="n">
        <v>15</v>
      </c>
      <c r="J129" s="94" t="n">
        <f aca="false">+H129/I129</f>
        <v>0.266666666666667</v>
      </c>
    </row>
    <row r="130" customFormat="false" ht="12.8" hidden="false" customHeight="false" outlineLevel="0" collapsed="false">
      <c r="A130" s="1" t="n">
        <v>2022</v>
      </c>
      <c r="B130" s="140" t="s">
        <v>531</v>
      </c>
      <c r="C130" s="2" t="s">
        <v>532</v>
      </c>
      <c r="D130" s="106" t="n">
        <v>2</v>
      </c>
      <c r="F130" s="2"/>
      <c r="G130" s="2" t="n">
        <f aca="false">+I130-H130</f>
        <v>2</v>
      </c>
      <c r="H130" s="2" t="n">
        <f aca="false">SUM(E130:F130)</f>
        <v>0</v>
      </c>
      <c r="I130" s="2" t="n">
        <v>2</v>
      </c>
      <c r="J130" s="94" t="n">
        <f aca="false">+H130/I130</f>
        <v>0</v>
      </c>
    </row>
    <row r="131" customFormat="false" ht="12.8" hidden="false" customHeight="false" outlineLevel="0" collapsed="false">
      <c r="A131" s="1" t="n">
        <v>2022</v>
      </c>
      <c r="B131" s="140" t="s">
        <v>443</v>
      </c>
      <c r="C131" s="2" t="s">
        <v>637</v>
      </c>
      <c r="D131" s="106" t="n">
        <v>5</v>
      </c>
      <c r="E131" s="2" t="n">
        <v>1</v>
      </c>
      <c r="F131" s="2"/>
      <c r="G131" s="2" t="n">
        <f aca="false">+I131-H131</f>
        <v>5</v>
      </c>
      <c r="H131" s="2" t="n">
        <f aca="false">SUM(E131:F131)</f>
        <v>1</v>
      </c>
      <c r="I131" s="2" t="n">
        <v>6</v>
      </c>
      <c r="J131" s="94" t="n">
        <f aca="false">+H131/I131</f>
        <v>0.166666666666667</v>
      </c>
    </row>
    <row r="132" customFormat="false" ht="12.8" hidden="false" customHeight="false" outlineLevel="0" collapsed="false">
      <c r="A132" s="1" t="n">
        <v>2022</v>
      </c>
      <c r="B132" s="1"/>
      <c r="C132" s="140" t="s">
        <v>19</v>
      </c>
      <c r="D132" s="106" t="n">
        <v>61552</v>
      </c>
      <c r="E132" s="2" t="n">
        <v>10013</v>
      </c>
      <c r="F132" s="2" t="n">
        <v>5099</v>
      </c>
      <c r="G132" s="2" t="n">
        <v>53291</v>
      </c>
      <c r="H132" s="2" t="n">
        <v>15112</v>
      </c>
      <c r="I132" s="2" t="n">
        <v>67142</v>
      </c>
      <c r="J132" s="94" t="n">
        <f aca="false">+H132/I132</f>
        <v>0.225075213726133</v>
      </c>
    </row>
  </sheetData>
  <autoFilter ref="B1:J132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3" activeCellId="0" sqref="A3"/>
    </sheetView>
  </sheetViews>
  <sheetFormatPr defaultColWidth="11.37109375" defaultRowHeight="12.8" zeroHeight="false" outlineLevelRow="0" outlineLevelCol="0"/>
  <cols>
    <col collapsed="false" customWidth="true" hidden="false" outlineLevel="0" max="1" min="1" style="1" width="54.71"/>
    <col collapsed="false" customWidth="true" hidden="false" outlineLevel="0" max="2" min="2" style="1" width="7.57"/>
    <col collapsed="false" customWidth="true" hidden="false" outlineLevel="0" max="5" min="3" style="1" width="5.48"/>
    <col collapsed="false" customWidth="true" hidden="false" outlineLevel="0" max="7" min="6" style="1" width="11.52"/>
  </cols>
  <sheetData>
    <row r="1" customFormat="false" ht="12.8" hidden="false" customHeight="false" outlineLevel="0" collapsed="false">
      <c r="A1" s="141" t="s">
        <v>638</v>
      </c>
      <c r="B1" s="142" t="n">
        <v>2019</v>
      </c>
      <c r="C1" s="142" t="n">
        <v>2020</v>
      </c>
      <c r="D1" s="142" t="s">
        <v>24</v>
      </c>
      <c r="E1" s="142" t="s">
        <v>25</v>
      </c>
      <c r="F1" s="142" t="n">
        <v>2023</v>
      </c>
      <c r="G1" s="143" t="s">
        <v>38</v>
      </c>
      <c r="H1" s="2" t="s">
        <v>639</v>
      </c>
    </row>
    <row r="2" customFormat="false" ht="12.8" hidden="false" customHeight="false" outlineLevel="0" collapsed="false">
      <c r="A2" s="144" t="s">
        <v>640</v>
      </c>
      <c r="B2" s="132" t="n">
        <v>9337</v>
      </c>
      <c r="C2" s="132" t="n">
        <v>6116</v>
      </c>
      <c r="D2" s="132" t="n">
        <v>10013</v>
      </c>
      <c r="E2" s="132" t="n">
        <v>10513</v>
      </c>
      <c r="F2" s="132" t="n">
        <v>9462</v>
      </c>
      <c r="G2" s="145" t="n">
        <f aca="false">+F2/F$9</f>
        <v>0.1425901925917</v>
      </c>
      <c r="H2" s="94" t="n">
        <f aca="false">+F2/(F$2+F$3+F$6)</f>
        <v>0.209308498871831</v>
      </c>
    </row>
    <row r="3" customFormat="false" ht="12.8" hidden="false" customHeight="false" outlineLevel="0" collapsed="false">
      <c r="A3" s="144" t="s">
        <v>335</v>
      </c>
      <c r="B3" s="132" t="n">
        <v>4643</v>
      </c>
      <c r="C3" s="132" t="n">
        <v>4138</v>
      </c>
      <c r="D3" s="132" t="n">
        <v>5099</v>
      </c>
      <c r="E3" s="132" t="n">
        <v>3937</v>
      </c>
      <c r="F3" s="127" t="n">
        <v>4144</v>
      </c>
      <c r="G3" s="145" t="n">
        <f aca="false">+F3/F$9</f>
        <v>0.0624491395159589</v>
      </c>
      <c r="H3" s="94" t="n">
        <f aca="false">+F3/(F$2+F$3+F$6)</f>
        <v>0.0916692474450294</v>
      </c>
    </row>
    <row r="4" customFormat="false" ht="12.8" hidden="true" customHeight="false" outlineLevel="0" collapsed="false">
      <c r="A4" s="144" t="s">
        <v>641</v>
      </c>
      <c r="B4" s="132" t="n">
        <v>1245</v>
      </c>
      <c r="C4" s="132" t="n">
        <v>597</v>
      </c>
      <c r="D4" s="132"/>
      <c r="E4" s="132"/>
      <c r="F4" s="132"/>
      <c r="G4" s="145" t="n">
        <f aca="false">+D4/D$9</f>
        <v>0</v>
      </c>
      <c r="H4" s="2"/>
    </row>
    <row r="5" customFormat="false" ht="12.8" hidden="false" customHeight="false" outlineLevel="0" collapsed="false">
      <c r="A5" s="144" t="s">
        <v>642</v>
      </c>
      <c r="B5" s="132" t="n">
        <v>20321</v>
      </c>
      <c r="C5" s="132" t="n">
        <v>13021</v>
      </c>
      <c r="D5" s="127" t="n">
        <v>20967</v>
      </c>
      <c r="E5" s="127" t="n">
        <v>18390</v>
      </c>
      <c r="F5" s="127" t="n">
        <v>21152</v>
      </c>
      <c r="G5" s="145" t="n">
        <f aca="false">+F5/F$9</f>
        <v>0.318755839537057</v>
      </c>
      <c r="H5" s="2"/>
    </row>
    <row r="6" customFormat="false" ht="12.8" hidden="false" customHeight="false" outlineLevel="0" collapsed="false">
      <c r="A6" s="144" t="s">
        <v>643</v>
      </c>
      <c r="B6" s="132" t="n">
        <v>29833</v>
      </c>
      <c r="C6" s="132" t="n">
        <v>17619</v>
      </c>
      <c r="D6" s="2" t="n">
        <v>32324</v>
      </c>
      <c r="E6" s="2" t="n">
        <f aca="false">+E9-E5-E2-E3</f>
        <v>34302</v>
      </c>
      <c r="F6" s="2" t="n">
        <f aca="false">+F9-F5-F3-F2</f>
        <v>31600</v>
      </c>
      <c r="G6" s="145" t="n">
        <f aca="false">+F6/F$9</f>
        <v>0.476204828355285</v>
      </c>
      <c r="H6" s="94" t="n">
        <f aca="false">+F6/(F$2+F$3+F$6)</f>
        <v>0.699022253683139</v>
      </c>
    </row>
    <row r="7" customFormat="false" ht="12.8" hidden="true" customHeight="false" outlineLevel="0" collapsed="false">
      <c r="A7" s="144" t="s">
        <v>644</v>
      </c>
      <c r="B7" s="132" t="n">
        <v>84</v>
      </c>
      <c r="C7" s="132" t="n">
        <v>61</v>
      </c>
      <c r="D7" s="132"/>
      <c r="E7" s="132"/>
      <c r="F7" s="132"/>
      <c r="G7" s="145" t="n">
        <f aca="false">+D7/D$9</f>
        <v>0</v>
      </c>
      <c r="H7" s="2"/>
    </row>
    <row r="8" customFormat="false" ht="12.8" hidden="true" customHeight="false" outlineLevel="0" collapsed="false">
      <c r="A8" s="144" t="s">
        <v>645</v>
      </c>
      <c r="B8" s="132" t="n">
        <v>1001</v>
      </c>
      <c r="C8" s="132" t="n">
        <v>473</v>
      </c>
      <c r="D8" s="132"/>
      <c r="E8" s="132"/>
      <c r="F8" s="132"/>
      <c r="G8" s="145" t="n">
        <f aca="false">+D8/D$9</f>
        <v>0</v>
      </c>
      <c r="H8" s="2"/>
    </row>
    <row r="9" customFormat="false" ht="12.8" hidden="false" customHeight="false" outlineLevel="0" collapsed="false">
      <c r="A9" s="146" t="s">
        <v>19</v>
      </c>
      <c r="B9" s="147" t="n">
        <f aca="false">SUM(B2:B8)</f>
        <v>66464</v>
      </c>
      <c r="C9" s="147" t="n">
        <f aca="false">SUM(C2:C8)</f>
        <v>42025</v>
      </c>
      <c r="D9" s="147" t="n">
        <v>68403</v>
      </c>
      <c r="E9" s="147" t="n">
        <v>67142</v>
      </c>
      <c r="F9" s="147" t="n">
        <v>66358</v>
      </c>
      <c r="G9" s="145" t="n">
        <f aca="false">+F9/F$9</f>
        <v>1</v>
      </c>
      <c r="H9" s="9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26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1" activeCellId="0" sqref="A1"/>
    </sheetView>
  </sheetViews>
  <sheetFormatPr defaultColWidth="11.8046875" defaultRowHeight="12.8" zeroHeight="false" outlineLevelRow="0" outlineLevelCol="0"/>
  <cols>
    <col collapsed="false" customWidth="true" hidden="false" outlineLevel="0" max="64" min="1" style="1" width="11.11"/>
  </cols>
  <sheetData>
    <row r="1" customFormat="false" ht="12.8" hidden="false" customHeight="false" outlineLevel="0" collapsed="false">
      <c r="A1" s="148" t="s">
        <v>646</v>
      </c>
      <c r="B1" s="148" t="s">
        <v>647</v>
      </c>
      <c r="C1" s="148" t="s">
        <v>648</v>
      </c>
      <c r="D1" s="148" t="s">
        <v>602</v>
      </c>
      <c r="E1" s="148" t="s">
        <v>649</v>
      </c>
      <c r="F1" s="148" t="s">
        <v>650</v>
      </c>
      <c r="G1" s="148" t="s">
        <v>651</v>
      </c>
      <c r="H1" s="148" t="s">
        <v>652</v>
      </c>
      <c r="I1" s="148" t="s">
        <v>653</v>
      </c>
    </row>
    <row r="2" customFormat="false" ht="12.8" hidden="false" customHeight="false" outlineLevel="0" collapsed="false">
      <c r="A2" s="148" t="s">
        <v>654</v>
      </c>
      <c r="B2" s="148" t="s">
        <v>63</v>
      </c>
      <c r="C2" s="149" t="n">
        <v>521</v>
      </c>
      <c r="D2" s="149" t="n">
        <v>1208</v>
      </c>
      <c r="E2" s="1" t="n">
        <f aca="false">+F2-C2-D2</f>
        <v>583</v>
      </c>
      <c r="F2" s="1" t="n">
        <v>2312</v>
      </c>
      <c r="G2" s="150" t="n">
        <f aca="false">C2/F2</f>
        <v>0.225346020761246</v>
      </c>
      <c r="H2" s="150" t="n">
        <f aca="false">D2/F2</f>
        <v>0.522491349480969</v>
      </c>
      <c r="I2" s="150" t="n">
        <f aca="false">G2+H2</f>
        <v>0.747837370242215</v>
      </c>
      <c r="J2" s="150" t="n">
        <f aca="false">D2/(C2+D2)</f>
        <v>0.69866975130133</v>
      </c>
    </row>
    <row r="3" customFormat="false" ht="12.8" hidden="false" customHeight="false" outlineLevel="0" collapsed="false">
      <c r="A3" s="148" t="s">
        <v>655</v>
      </c>
      <c r="B3" s="148" t="s">
        <v>656</v>
      </c>
      <c r="C3" s="1" t="n">
        <v>1</v>
      </c>
      <c r="E3" s="1" t="n">
        <f aca="false">+F3-C3-D3</f>
        <v>4</v>
      </c>
      <c r="F3" s="1" t="n">
        <v>5</v>
      </c>
      <c r="G3" s="150" t="n">
        <f aca="false">C3/F3</f>
        <v>0.2</v>
      </c>
      <c r="H3" s="150" t="n">
        <f aca="false">D3/F3</f>
        <v>0</v>
      </c>
      <c r="I3" s="150" t="n">
        <f aca="false">G3+H3</f>
        <v>0.2</v>
      </c>
      <c r="J3" s="150" t="n">
        <f aca="false">D3/(C3+D3)</f>
        <v>0</v>
      </c>
    </row>
    <row r="4" customFormat="false" ht="12.8" hidden="false" customHeight="false" outlineLevel="0" collapsed="false">
      <c r="A4" s="148" t="s">
        <v>657</v>
      </c>
      <c r="B4" s="148" t="s">
        <v>87</v>
      </c>
      <c r="C4" s="1" t="n">
        <v>118</v>
      </c>
      <c r="D4" s="1" t="n">
        <v>277</v>
      </c>
      <c r="E4" s="1" t="n">
        <f aca="false">+F4-C4-D4</f>
        <v>5727</v>
      </c>
      <c r="F4" s="1" t="n">
        <v>6122</v>
      </c>
      <c r="G4" s="150" t="n">
        <f aca="false">C4/F4</f>
        <v>0.0192747468147664</v>
      </c>
      <c r="H4" s="150" t="n">
        <f aca="false">D4/F4</f>
        <v>0.0452466514211042</v>
      </c>
      <c r="I4" s="150" t="n">
        <f aca="false">G4+H4</f>
        <v>0.0645213982358706</v>
      </c>
      <c r="J4" s="150" t="n">
        <f aca="false">D4/(C4+D4)</f>
        <v>0.70126582278481</v>
      </c>
    </row>
    <row r="5" customFormat="false" ht="12.8" hidden="false" customHeight="false" outlineLevel="0" collapsed="false">
      <c r="A5" s="148" t="s">
        <v>658</v>
      </c>
      <c r="B5" s="148" t="s">
        <v>171</v>
      </c>
      <c r="C5" s="1" t="n">
        <v>66</v>
      </c>
      <c r="D5" s="1" t="n">
        <v>45</v>
      </c>
      <c r="E5" s="1" t="n">
        <f aca="false">+F5-C5-D5</f>
        <v>1268</v>
      </c>
      <c r="F5" s="1" t="n">
        <v>1379</v>
      </c>
      <c r="G5" s="150" t="n">
        <f aca="false">C5/F5</f>
        <v>0.0478607686729514</v>
      </c>
      <c r="H5" s="150" t="n">
        <f aca="false">D5/F5</f>
        <v>0.0326323422770123</v>
      </c>
      <c r="I5" s="150" t="n">
        <f aca="false">G5+H5</f>
        <v>0.0804931109499637</v>
      </c>
      <c r="J5" s="150" t="n">
        <f aca="false">D5/(C5+D5)</f>
        <v>0.405405405405405</v>
      </c>
    </row>
    <row r="6" customFormat="false" ht="12.8" hidden="false" customHeight="false" outlineLevel="0" collapsed="false">
      <c r="A6" s="148" t="s">
        <v>659</v>
      </c>
      <c r="B6" s="148" t="s">
        <v>163</v>
      </c>
      <c r="C6" s="1" t="n">
        <v>73</v>
      </c>
      <c r="D6" s="1" t="n">
        <v>49</v>
      </c>
      <c r="E6" s="1" t="n">
        <f aca="false">+F6-C6-D6</f>
        <v>507</v>
      </c>
      <c r="F6" s="1" t="n">
        <v>629</v>
      </c>
      <c r="G6" s="150" t="n">
        <f aca="false">C6/F6</f>
        <v>0.116057233704293</v>
      </c>
      <c r="H6" s="150" t="n">
        <f aca="false">D6/F6</f>
        <v>0.0779014308426073</v>
      </c>
      <c r="I6" s="150" t="n">
        <f aca="false">G6+H6</f>
        <v>0.1939586645469</v>
      </c>
      <c r="J6" s="150" t="n">
        <f aca="false">D6/(C6+D6)</f>
        <v>0.401639344262295</v>
      </c>
    </row>
    <row r="7" customFormat="false" ht="12.8" hidden="false" customHeight="false" outlineLevel="0" collapsed="false">
      <c r="A7" s="148" t="s">
        <v>660</v>
      </c>
      <c r="B7" s="148" t="s">
        <v>428</v>
      </c>
      <c r="E7" s="1" t="n">
        <f aca="false">+F7-C7-D7</f>
        <v>5</v>
      </c>
      <c r="F7" s="1" t="n">
        <v>5</v>
      </c>
      <c r="G7" s="150" t="n">
        <f aca="false">C7/F7</f>
        <v>0</v>
      </c>
      <c r="H7" s="150" t="n">
        <f aca="false">D7/F7</f>
        <v>0</v>
      </c>
      <c r="I7" s="150" t="n">
        <f aca="false">G7+H7</f>
        <v>0</v>
      </c>
      <c r="J7" s="150" t="e">
        <f aca="false">D7/(C7+D7)</f>
        <v>#DIV/0!</v>
      </c>
    </row>
    <row r="8" customFormat="false" ht="12.8" hidden="false" customHeight="false" outlineLevel="0" collapsed="false">
      <c r="A8" s="148" t="s">
        <v>661</v>
      </c>
      <c r="B8" s="148" t="s">
        <v>91</v>
      </c>
      <c r="C8" s="1" t="n">
        <v>22</v>
      </c>
      <c r="D8" s="1" t="n">
        <v>72</v>
      </c>
      <c r="E8" s="1" t="n">
        <f aca="false">+F8-C8-D8</f>
        <v>1514</v>
      </c>
      <c r="F8" s="1" t="n">
        <v>1608</v>
      </c>
      <c r="G8" s="150" t="n">
        <f aca="false">C8/F8</f>
        <v>0.013681592039801</v>
      </c>
      <c r="H8" s="150" t="n">
        <f aca="false">D8/F8</f>
        <v>0.0447761194029851</v>
      </c>
      <c r="I8" s="150" t="n">
        <f aca="false">G8+H8</f>
        <v>0.0584577114427861</v>
      </c>
      <c r="J8" s="150" t="n">
        <f aca="false">D8/(C8+D8)</f>
        <v>0.765957446808511</v>
      </c>
    </row>
    <row r="9" customFormat="false" ht="12.8" hidden="false" customHeight="false" outlineLevel="0" collapsed="false">
      <c r="A9" s="148" t="s">
        <v>662</v>
      </c>
      <c r="B9" s="148" t="s">
        <v>663</v>
      </c>
      <c r="C9" s="1" t="n">
        <v>14</v>
      </c>
      <c r="D9" s="1" t="n">
        <v>10</v>
      </c>
      <c r="E9" s="1" t="n">
        <f aca="false">+F9-C9-D9</f>
        <v>533</v>
      </c>
      <c r="F9" s="1" t="n">
        <v>557</v>
      </c>
      <c r="G9" s="150" t="n">
        <f aca="false">C9/F9</f>
        <v>0.0251346499102334</v>
      </c>
      <c r="H9" s="150" t="n">
        <f aca="false">D9/F9</f>
        <v>0.0179533213644524</v>
      </c>
      <c r="I9" s="150" t="n">
        <f aca="false">G9+H9</f>
        <v>0.0430879712746858</v>
      </c>
      <c r="J9" s="150" t="n">
        <f aca="false">D9/(C9+D9)</f>
        <v>0.416666666666667</v>
      </c>
    </row>
    <row r="10" customFormat="false" ht="12.8" hidden="false" customHeight="false" outlineLevel="0" collapsed="false">
      <c r="A10" s="148" t="s">
        <v>664</v>
      </c>
      <c r="B10" s="148" t="s">
        <v>665</v>
      </c>
      <c r="C10" s="1" t="n">
        <v>1</v>
      </c>
      <c r="E10" s="1" t="n">
        <f aca="false">+F10-C10-D10</f>
        <v>0</v>
      </c>
      <c r="F10" s="1" t="n">
        <v>1</v>
      </c>
      <c r="G10" s="150" t="n">
        <f aca="false">C10/F10</f>
        <v>1</v>
      </c>
      <c r="H10" s="150" t="n">
        <f aca="false">D10/F10</f>
        <v>0</v>
      </c>
      <c r="I10" s="150" t="n">
        <f aca="false">G10+H10</f>
        <v>1</v>
      </c>
      <c r="J10" s="150" t="n">
        <f aca="false">D10/(C10+D10)</f>
        <v>0</v>
      </c>
    </row>
    <row r="11" customFormat="false" ht="12.8" hidden="false" customHeight="false" outlineLevel="0" collapsed="false">
      <c r="A11" s="148" t="s">
        <v>666</v>
      </c>
      <c r="B11" s="148" t="s">
        <v>183</v>
      </c>
      <c r="C11" s="1" t="n">
        <v>88</v>
      </c>
      <c r="D11" s="1" t="n">
        <v>9</v>
      </c>
      <c r="E11" s="1" t="n">
        <f aca="false">+F11-C11-D11</f>
        <v>171</v>
      </c>
      <c r="F11" s="1" t="n">
        <v>268</v>
      </c>
      <c r="G11" s="150" t="n">
        <f aca="false">C11/F11</f>
        <v>0.328358208955224</v>
      </c>
      <c r="H11" s="150" t="n">
        <f aca="false">D11/F11</f>
        <v>0.0335820895522388</v>
      </c>
      <c r="I11" s="150" t="n">
        <f aca="false">G11+H11</f>
        <v>0.361940298507463</v>
      </c>
      <c r="J11" s="150" t="n">
        <f aca="false">D11/(C11+D11)</f>
        <v>0.0927835051546392</v>
      </c>
    </row>
    <row r="12" customFormat="false" ht="12.8" hidden="false" customHeight="false" outlineLevel="0" collapsed="false">
      <c r="A12" s="148" t="s">
        <v>667</v>
      </c>
      <c r="B12" s="148" t="s">
        <v>55</v>
      </c>
      <c r="C12" s="1" t="n">
        <v>483</v>
      </c>
      <c r="D12" s="1" t="n">
        <v>174</v>
      </c>
      <c r="E12" s="1" t="n">
        <f aca="false">+F12-C12-D12</f>
        <v>2157</v>
      </c>
      <c r="F12" s="1" t="n">
        <v>2814</v>
      </c>
      <c r="G12" s="150" t="n">
        <f aca="false">C12/F12</f>
        <v>0.171641791044776</v>
      </c>
      <c r="H12" s="150" t="n">
        <f aca="false">D12/F12</f>
        <v>0.0618336886993603</v>
      </c>
      <c r="I12" s="150" t="n">
        <f aca="false">G12+H12</f>
        <v>0.233475479744136</v>
      </c>
      <c r="J12" s="150" t="n">
        <f aca="false">D12/(C12+D12)</f>
        <v>0.264840182648402</v>
      </c>
    </row>
    <row r="13" customFormat="false" ht="12.8" hidden="false" customHeight="false" outlineLevel="0" collapsed="false">
      <c r="A13" s="148" t="s">
        <v>668</v>
      </c>
      <c r="B13" s="148" t="s">
        <v>231</v>
      </c>
      <c r="C13" s="1" t="n">
        <v>4</v>
      </c>
      <c r="D13" s="1" t="n">
        <v>6</v>
      </c>
      <c r="E13" s="1" t="n">
        <f aca="false">+F13-C13-D13</f>
        <v>74</v>
      </c>
      <c r="F13" s="1" t="n">
        <v>84</v>
      </c>
      <c r="G13" s="150" t="n">
        <f aca="false">C13/F13</f>
        <v>0.0476190476190476</v>
      </c>
      <c r="H13" s="150" t="n">
        <f aca="false">D13/F13</f>
        <v>0.0714285714285714</v>
      </c>
      <c r="I13" s="150" t="n">
        <f aca="false">G13+H13</f>
        <v>0.119047619047619</v>
      </c>
      <c r="J13" s="150" t="n">
        <f aca="false">D13/(C13+D13)</f>
        <v>0.6</v>
      </c>
    </row>
    <row r="14" customFormat="false" ht="12.8" hidden="false" customHeight="false" outlineLevel="0" collapsed="false">
      <c r="A14" s="148" t="s">
        <v>669</v>
      </c>
      <c r="B14" s="148" t="s">
        <v>480</v>
      </c>
      <c r="C14" s="1" t="n">
        <v>2</v>
      </c>
      <c r="E14" s="1" t="n">
        <f aca="false">+F14-C14-D14</f>
        <v>1</v>
      </c>
      <c r="F14" s="1" t="n">
        <v>3</v>
      </c>
      <c r="G14" s="150" t="n">
        <f aca="false">C14/F14</f>
        <v>0.666666666666667</v>
      </c>
      <c r="H14" s="150" t="n">
        <f aca="false">D14/F14</f>
        <v>0</v>
      </c>
      <c r="I14" s="150" t="n">
        <f aca="false">G14+H14</f>
        <v>0.666666666666667</v>
      </c>
      <c r="J14" s="150" t="n">
        <f aca="false">D14/(C14+D14)</f>
        <v>0</v>
      </c>
    </row>
    <row r="15" customFormat="false" ht="12.8" hidden="false" customHeight="false" outlineLevel="0" collapsed="false">
      <c r="A15" s="148" t="s">
        <v>670</v>
      </c>
      <c r="B15" s="148" t="s">
        <v>320</v>
      </c>
      <c r="C15" s="1" t="n">
        <v>7</v>
      </c>
      <c r="D15" s="1" t="n">
        <v>2</v>
      </c>
      <c r="E15" s="1" t="n">
        <f aca="false">+F15-C15-D15</f>
        <v>32</v>
      </c>
      <c r="F15" s="1" t="n">
        <v>41</v>
      </c>
      <c r="G15" s="150" t="n">
        <f aca="false">C15/F15</f>
        <v>0.170731707317073</v>
      </c>
      <c r="H15" s="150" t="n">
        <f aca="false">D15/F15</f>
        <v>0.0487804878048781</v>
      </c>
      <c r="I15" s="150" t="n">
        <f aca="false">G15+H15</f>
        <v>0.219512195121951</v>
      </c>
      <c r="J15" s="150" t="n">
        <f aca="false">D15/(C15+D15)</f>
        <v>0.222222222222222</v>
      </c>
    </row>
    <row r="16" customFormat="false" ht="12.8" hidden="false" customHeight="false" outlineLevel="0" collapsed="false">
      <c r="A16" s="148" t="s">
        <v>671</v>
      </c>
      <c r="B16" s="148" t="s">
        <v>352</v>
      </c>
      <c r="C16" s="1" t="n">
        <v>13</v>
      </c>
      <c r="E16" s="1" t="n">
        <f aca="false">+F16-C16-D16</f>
        <v>21</v>
      </c>
      <c r="F16" s="1" t="n">
        <v>34</v>
      </c>
      <c r="G16" s="150" t="n">
        <f aca="false">C16/F16</f>
        <v>0.382352941176471</v>
      </c>
      <c r="H16" s="150" t="n">
        <f aca="false">D16/F16</f>
        <v>0</v>
      </c>
      <c r="I16" s="150" t="n">
        <f aca="false">G16+H16</f>
        <v>0.382352941176471</v>
      </c>
      <c r="J16" s="150" t="n">
        <f aca="false">D16/(C16+D16)</f>
        <v>0</v>
      </c>
    </row>
    <row r="17" customFormat="false" ht="12.8" hidden="false" customHeight="false" outlineLevel="0" collapsed="false">
      <c r="A17" s="148" t="s">
        <v>672</v>
      </c>
      <c r="B17" s="148" t="s">
        <v>484</v>
      </c>
      <c r="E17" s="1" t="n">
        <f aca="false">+F17-C17-D17</f>
        <v>5</v>
      </c>
      <c r="F17" s="1" t="n">
        <v>5</v>
      </c>
      <c r="G17" s="150" t="n">
        <f aca="false">C17/F17</f>
        <v>0</v>
      </c>
      <c r="H17" s="150" t="n">
        <f aca="false">D17/F17</f>
        <v>0</v>
      </c>
      <c r="I17" s="150" t="n">
        <f aca="false">G17+H17</f>
        <v>0</v>
      </c>
      <c r="J17" s="150" t="e">
        <f aca="false">D17/(C17+D17)</f>
        <v>#DIV/0!</v>
      </c>
    </row>
    <row r="18" customFormat="false" ht="12.8" hidden="false" customHeight="false" outlineLevel="0" collapsed="false">
      <c r="A18" s="148" t="s">
        <v>673</v>
      </c>
      <c r="B18" s="148" t="s">
        <v>312</v>
      </c>
      <c r="C18" s="1" t="n">
        <v>12</v>
      </c>
      <c r="D18" s="1" t="n">
        <v>6</v>
      </c>
      <c r="E18" s="1" t="n">
        <f aca="false">+F18-C18-D18</f>
        <v>258</v>
      </c>
      <c r="F18" s="1" t="n">
        <v>276</v>
      </c>
      <c r="G18" s="150" t="n">
        <f aca="false">C18/F18</f>
        <v>0.0434782608695652</v>
      </c>
      <c r="H18" s="150" t="n">
        <f aca="false">D18/F18</f>
        <v>0.0217391304347826</v>
      </c>
      <c r="I18" s="150" t="n">
        <f aca="false">G18+H18</f>
        <v>0.0652173913043478</v>
      </c>
      <c r="J18" s="150" t="n">
        <f aca="false">D18/(C18+D18)</f>
        <v>0.333333333333333</v>
      </c>
    </row>
    <row r="19" customFormat="false" ht="12.8" hidden="false" customHeight="false" outlineLevel="0" collapsed="false">
      <c r="A19" s="148" t="s">
        <v>674</v>
      </c>
      <c r="B19" s="148" t="s">
        <v>280</v>
      </c>
      <c r="C19" s="1" t="n">
        <v>2</v>
      </c>
      <c r="E19" s="1" t="n">
        <f aca="false">+F19-C19-D19</f>
        <v>25</v>
      </c>
      <c r="F19" s="1" t="n">
        <v>27</v>
      </c>
      <c r="G19" s="150" t="n">
        <f aca="false">C19/F19</f>
        <v>0.0740740740740741</v>
      </c>
      <c r="H19" s="150" t="n">
        <f aca="false">D19/F19</f>
        <v>0</v>
      </c>
      <c r="I19" s="150" t="n">
        <f aca="false">G19+H19</f>
        <v>0.0740740740740741</v>
      </c>
      <c r="J19" s="150" t="n">
        <f aca="false">D19/(C19+D19)</f>
        <v>0</v>
      </c>
    </row>
    <row r="20" customFormat="false" ht="12.8" hidden="false" customHeight="false" outlineLevel="0" collapsed="false">
      <c r="A20" s="148" t="s">
        <v>675</v>
      </c>
      <c r="B20" s="148" t="s">
        <v>512</v>
      </c>
      <c r="E20" s="1" t="n">
        <f aca="false">+F20-C20-D20</f>
        <v>2</v>
      </c>
      <c r="F20" s="1" t="n">
        <v>2</v>
      </c>
      <c r="G20" s="150" t="n">
        <f aca="false">C20/F20</f>
        <v>0</v>
      </c>
      <c r="H20" s="150" t="n">
        <f aca="false">D20/F20</f>
        <v>0</v>
      </c>
      <c r="I20" s="150" t="n">
        <f aca="false">G20+H20</f>
        <v>0</v>
      </c>
      <c r="J20" s="150" t="e">
        <f aca="false">D20/(C20+D20)</f>
        <v>#DIV/0!</v>
      </c>
    </row>
    <row r="21" customFormat="false" ht="12.8" hidden="false" customHeight="false" outlineLevel="0" collapsed="false">
      <c r="A21" s="148" t="s">
        <v>676</v>
      </c>
      <c r="B21" s="148" t="s">
        <v>235</v>
      </c>
      <c r="C21" s="1" t="n">
        <v>23</v>
      </c>
      <c r="D21" s="1" t="n">
        <v>10</v>
      </c>
      <c r="E21" s="1" t="n">
        <f aca="false">+F21-C21-D21</f>
        <v>113</v>
      </c>
      <c r="F21" s="1" t="n">
        <v>146</v>
      </c>
      <c r="G21" s="150" t="n">
        <f aca="false">C21/F21</f>
        <v>0.157534246575342</v>
      </c>
      <c r="H21" s="150" t="n">
        <f aca="false">D21/F21</f>
        <v>0.0684931506849315</v>
      </c>
      <c r="I21" s="150" t="n">
        <f aca="false">G21+H21</f>
        <v>0.226027397260274</v>
      </c>
      <c r="J21" s="150" t="n">
        <f aca="false">D21/(C21+D21)</f>
        <v>0.303030303030303</v>
      </c>
    </row>
    <row r="22" customFormat="false" ht="12.8" hidden="false" customHeight="false" outlineLevel="0" collapsed="false">
      <c r="A22" s="148" t="s">
        <v>677</v>
      </c>
      <c r="B22" s="148" t="s">
        <v>211</v>
      </c>
      <c r="C22" s="1" t="n">
        <v>11</v>
      </c>
      <c r="D22" s="1" t="n">
        <v>1</v>
      </c>
      <c r="E22" s="1" t="n">
        <f aca="false">+F22-C22-D22</f>
        <v>50</v>
      </c>
      <c r="F22" s="1" t="n">
        <v>62</v>
      </c>
      <c r="G22" s="150" t="n">
        <f aca="false">C22/F22</f>
        <v>0.17741935483871</v>
      </c>
      <c r="H22" s="150" t="n">
        <f aca="false">D22/F22</f>
        <v>0.0161290322580645</v>
      </c>
      <c r="I22" s="150" t="n">
        <f aca="false">G22+H22</f>
        <v>0.193548387096774</v>
      </c>
      <c r="J22" s="150" t="n">
        <f aca="false">D22/(C22+D22)</f>
        <v>0.0833333333333333</v>
      </c>
    </row>
    <row r="23" customFormat="false" ht="12.8" hidden="false" customHeight="false" outlineLevel="0" collapsed="false">
      <c r="A23" s="148" t="s">
        <v>678</v>
      </c>
      <c r="B23" s="148" t="s">
        <v>340</v>
      </c>
      <c r="C23" s="1" t="n">
        <v>6</v>
      </c>
      <c r="D23" s="1" t="n">
        <v>2</v>
      </c>
      <c r="E23" s="1" t="n">
        <f aca="false">+F23-C23-D23</f>
        <v>34</v>
      </c>
      <c r="F23" s="1" t="n">
        <v>42</v>
      </c>
      <c r="G23" s="150" t="n">
        <f aca="false">C23/F23</f>
        <v>0.142857142857143</v>
      </c>
      <c r="H23" s="150" t="n">
        <f aca="false">D23/F23</f>
        <v>0.0476190476190476</v>
      </c>
      <c r="I23" s="150" t="n">
        <f aca="false">G23+H23</f>
        <v>0.19047619047619</v>
      </c>
      <c r="J23" s="150" t="n">
        <f aca="false">D23/(C23+D23)</f>
        <v>0.25</v>
      </c>
    </row>
    <row r="24" customFormat="false" ht="12.8" hidden="false" customHeight="false" outlineLevel="0" collapsed="false">
      <c r="A24" s="148" t="s">
        <v>679</v>
      </c>
      <c r="B24" s="148" t="s">
        <v>147</v>
      </c>
      <c r="C24" s="1" t="n">
        <v>148</v>
      </c>
      <c r="D24" s="1" t="n">
        <v>49</v>
      </c>
      <c r="E24" s="1" t="n">
        <f aca="false">+F24-C24-D24</f>
        <v>402</v>
      </c>
      <c r="F24" s="1" t="n">
        <v>599</v>
      </c>
      <c r="G24" s="150" t="n">
        <f aca="false">C24/F24</f>
        <v>0.247078464106845</v>
      </c>
      <c r="H24" s="150" t="n">
        <f aca="false">D24/F24</f>
        <v>0.0818030050083473</v>
      </c>
      <c r="I24" s="150" t="n">
        <f aca="false">G24+H24</f>
        <v>0.328881469115192</v>
      </c>
      <c r="J24" s="150" t="n">
        <f aca="false">D24/(C24+D24)</f>
        <v>0.248730964467005</v>
      </c>
    </row>
    <row r="25" customFormat="false" ht="12.8" hidden="false" customHeight="false" outlineLevel="0" collapsed="false">
      <c r="A25" s="148" t="s">
        <v>680</v>
      </c>
      <c r="B25" s="148" t="s">
        <v>610</v>
      </c>
      <c r="E25" s="1" t="n">
        <f aca="false">+F25-C25-D25</f>
        <v>1</v>
      </c>
      <c r="F25" s="1" t="n">
        <v>1</v>
      </c>
      <c r="G25" s="150" t="n">
        <f aca="false">C25/F25</f>
        <v>0</v>
      </c>
      <c r="H25" s="150" t="n">
        <f aca="false">D25/F25</f>
        <v>0</v>
      </c>
      <c r="I25" s="150" t="n">
        <f aca="false">G25+H25</f>
        <v>0</v>
      </c>
      <c r="J25" s="150" t="e">
        <f aca="false">D25/(C25+D25)</f>
        <v>#DIV/0!</v>
      </c>
    </row>
    <row r="26" customFormat="false" ht="12.8" hidden="false" customHeight="false" outlineLevel="0" collapsed="false">
      <c r="A26" s="148" t="s">
        <v>681</v>
      </c>
      <c r="B26" s="148" t="s">
        <v>516</v>
      </c>
      <c r="E26" s="1" t="n">
        <f aca="false">+F26-C26-D26</f>
        <v>0</v>
      </c>
      <c r="G26" s="150" t="e">
        <f aca="false">C26/F26</f>
        <v>#DIV/0!</v>
      </c>
      <c r="H26" s="150" t="e">
        <f aca="false">D26/F26</f>
        <v>#DIV/0!</v>
      </c>
      <c r="I26" s="150" t="e">
        <f aca="false">G26+H26</f>
        <v>#DIV/0!</v>
      </c>
      <c r="J26" s="150" t="e">
        <f aca="false">D26/(C26+D26)</f>
        <v>#DIV/0!</v>
      </c>
    </row>
    <row r="27" customFormat="false" ht="12.8" hidden="false" customHeight="false" outlineLevel="0" collapsed="false">
      <c r="A27" s="148" t="s">
        <v>682</v>
      </c>
      <c r="B27" s="148" t="s">
        <v>239</v>
      </c>
      <c r="C27" s="1" t="n">
        <v>98</v>
      </c>
      <c r="D27" s="1" t="n">
        <v>106</v>
      </c>
      <c r="E27" s="1" t="n">
        <f aca="false">+F27-C27-D27</f>
        <v>386</v>
      </c>
      <c r="F27" s="1" t="n">
        <v>590</v>
      </c>
      <c r="G27" s="150" t="n">
        <f aca="false">C27/F27</f>
        <v>0.166101694915254</v>
      </c>
      <c r="H27" s="150" t="n">
        <f aca="false">D27/F27</f>
        <v>0.179661016949153</v>
      </c>
      <c r="I27" s="150" t="n">
        <f aca="false">G27+H27</f>
        <v>0.345762711864407</v>
      </c>
      <c r="J27" s="150" t="n">
        <f aca="false">D27/(C27+D27)</f>
        <v>0.519607843137255</v>
      </c>
    </row>
    <row r="28" customFormat="false" ht="12.8" hidden="false" customHeight="false" outlineLevel="0" collapsed="false">
      <c r="A28" s="148" t="s">
        <v>683</v>
      </c>
      <c r="B28" s="148" t="s">
        <v>416</v>
      </c>
      <c r="G28" s="150" t="n">
        <f aca="false">C29/F29</f>
        <v>0.0103036876355748</v>
      </c>
      <c r="H28" s="150" t="n">
        <f aca="false">D29/F29</f>
        <v>0</v>
      </c>
      <c r="I28" s="150" t="n">
        <f aca="false">G28+H28</f>
        <v>0.0103036876355748</v>
      </c>
      <c r="J28" s="150" t="e">
        <f aca="false">D28/(C28+D28)</f>
        <v>#DIV/0!</v>
      </c>
    </row>
    <row r="29" customFormat="false" ht="12.8" hidden="false" customHeight="false" outlineLevel="0" collapsed="false">
      <c r="A29" s="148" t="s">
        <v>684</v>
      </c>
      <c r="B29" s="148" t="s">
        <v>344</v>
      </c>
      <c r="C29" s="1" t="n">
        <v>19</v>
      </c>
      <c r="E29" s="1" t="n">
        <f aca="false">+F29-C29-D29</f>
        <v>1825</v>
      </c>
      <c r="F29" s="1" t="n">
        <v>1844</v>
      </c>
      <c r="G29" s="150" t="n">
        <f aca="false">C29/F29</f>
        <v>0.0103036876355748</v>
      </c>
      <c r="H29" s="150" t="n">
        <f aca="false">D29/F29</f>
        <v>0</v>
      </c>
      <c r="I29" s="150" t="n">
        <f aca="false">G29+H29</f>
        <v>0.0103036876355748</v>
      </c>
      <c r="J29" s="150" t="n">
        <f aca="false">D29/(C29+D29)</f>
        <v>0</v>
      </c>
    </row>
    <row r="30" customFormat="false" ht="12.8" hidden="false" customHeight="false" outlineLevel="0" collapsed="false">
      <c r="A30" s="148" t="s">
        <v>685</v>
      </c>
      <c r="B30" s="148" t="s">
        <v>686</v>
      </c>
      <c r="C30" s="1" t="n">
        <v>9</v>
      </c>
      <c r="D30" s="1" t="n">
        <v>3</v>
      </c>
      <c r="E30" s="1" t="n">
        <f aca="false">+F30-C30-D30</f>
        <v>7</v>
      </c>
      <c r="F30" s="1" t="n">
        <v>19</v>
      </c>
      <c r="G30" s="150" t="n">
        <f aca="false">C30/F30</f>
        <v>0.473684210526316</v>
      </c>
      <c r="H30" s="150" t="n">
        <f aca="false">D30/F30</f>
        <v>0.157894736842105</v>
      </c>
      <c r="I30" s="150" t="n">
        <f aca="false">G30+H30</f>
        <v>0.631578947368421</v>
      </c>
      <c r="J30" s="150" t="n">
        <f aca="false">D30/(C30+D30)</f>
        <v>0.25</v>
      </c>
    </row>
    <row r="31" customFormat="false" ht="12.8" hidden="false" customHeight="false" outlineLevel="0" collapsed="false">
      <c r="A31" s="148" t="s">
        <v>687</v>
      </c>
      <c r="B31" s="148" t="s">
        <v>123</v>
      </c>
      <c r="C31" s="1" t="n">
        <v>13</v>
      </c>
      <c r="D31" s="1" t="n">
        <v>19</v>
      </c>
      <c r="E31" s="1" t="n">
        <f aca="false">+F31-C31-D31</f>
        <v>74</v>
      </c>
      <c r="F31" s="1" t="n">
        <v>106</v>
      </c>
      <c r="G31" s="150" t="n">
        <f aca="false">C31/F31</f>
        <v>0.122641509433962</v>
      </c>
      <c r="H31" s="150" t="n">
        <f aca="false">D31/F31</f>
        <v>0.179245283018868</v>
      </c>
      <c r="I31" s="150" t="n">
        <f aca="false">G31+H31</f>
        <v>0.30188679245283</v>
      </c>
      <c r="J31" s="150" t="n">
        <f aca="false">D31/(C31+D31)</f>
        <v>0.59375</v>
      </c>
    </row>
    <row r="32" customFormat="false" ht="12.8" hidden="false" customHeight="false" outlineLevel="0" collapsed="false">
      <c r="A32" s="148" t="s">
        <v>688</v>
      </c>
      <c r="B32" s="148" t="s">
        <v>131</v>
      </c>
      <c r="C32" s="1" t="n">
        <v>5</v>
      </c>
      <c r="D32" s="1" t="n">
        <v>2</v>
      </c>
      <c r="E32" s="1" t="n">
        <f aca="false">+F32-C32-C33</f>
        <v>72</v>
      </c>
      <c r="F32" s="1" t="n">
        <v>182</v>
      </c>
      <c r="G32" s="150" t="n">
        <f aca="false">C32/F32</f>
        <v>0.0274725274725275</v>
      </c>
      <c r="H32" s="150" t="n">
        <f aca="false">C33/F32</f>
        <v>0.576923076923077</v>
      </c>
      <c r="I32" s="150" t="n">
        <f aca="false">G32+H32</f>
        <v>0.604395604395604</v>
      </c>
      <c r="J32" s="150" t="n">
        <f aca="false">D32/(C32+D32)</f>
        <v>0.285714285714286</v>
      </c>
    </row>
    <row r="33" customFormat="false" ht="12.8" hidden="false" customHeight="false" outlineLevel="0" collapsed="false">
      <c r="A33" s="148" t="s">
        <v>689</v>
      </c>
      <c r="B33" s="148" t="s">
        <v>115</v>
      </c>
      <c r="C33" s="1" t="n">
        <v>105</v>
      </c>
      <c r="D33" s="1" t="n">
        <v>31</v>
      </c>
      <c r="E33" s="1" t="n">
        <f aca="false">+F33-C33-D33</f>
        <v>656</v>
      </c>
      <c r="F33" s="1" t="n">
        <v>792</v>
      </c>
      <c r="G33" s="150" t="n">
        <f aca="false">C33/F33</f>
        <v>0.132575757575758</v>
      </c>
      <c r="H33" s="150" t="n">
        <f aca="false">D33/F33</f>
        <v>0.0391414141414141</v>
      </c>
      <c r="I33" s="150" t="n">
        <f aca="false">G33+H33</f>
        <v>0.171717171717172</v>
      </c>
      <c r="J33" s="150" t="n">
        <f aca="false">D33/(C33+D33)</f>
        <v>0.227941176470588</v>
      </c>
    </row>
    <row r="34" customFormat="false" ht="12.8" hidden="false" customHeight="false" outlineLevel="0" collapsed="false">
      <c r="A34" s="148" t="s">
        <v>690</v>
      </c>
      <c r="B34" s="148" t="s">
        <v>691</v>
      </c>
      <c r="C34" s="1" t="n">
        <v>1</v>
      </c>
      <c r="E34" s="1" t="n">
        <f aca="false">+F34-C34-D34</f>
        <v>4</v>
      </c>
      <c r="F34" s="1" t="n">
        <v>5</v>
      </c>
      <c r="G34" s="150" t="n">
        <f aca="false">C34/F34</f>
        <v>0.2</v>
      </c>
      <c r="H34" s="150" t="n">
        <f aca="false">D34/F34</f>
        <v>0</v>
      </c>
      <c r="I34" s="150" t="n">
        <f aca="false">G34+H34</f>
        <v>0.2</v>
      </c>
      <c r="J34" s="150" t="n">
        <f aca="false">D34/(C34+D34)</f>
        <v>0</v>
      </c>
    </row>
    <row r="35" customFormat="false" ht="12.8" hidden="false" customHeight="false" outlineLevel="0" collapsed="false">
      <c r="A35" s="148" t="s">
        <v>692</v>
      </c>
      <c r="B35" s="148" t="s">
        <v>693</v>
      </c>
      <c r="C35" s="1" t="n">
        <v>3</v>
      </c>
      <c r="E35" s="1" t="n">
        <f aca="false">+F35-C35-D35</f>
        <v>3</v>
      </c>
      <c r="F35" s="1" t="n">
        <v>6</v>
      </c>
      <c r="G35" s="150" t="n">
        <f aca="false">C35/F35</f>
        <v>0.5</v>
      </c>
      <c r="H35" s="150" t="n">
        <f aca="false">D35/F35</f>
        <v>0</v>
      </c>
      <c r="I35" s="150" t="n">
        <f aca="false">G35+H35</f>
        <v>0.5</v>
      </c>
      <c r="J35" s="150" t="n">
        <f aca="false">D35/(C35+D35)</f>
        <v>0</v>
      </c>
    </row>
    <row r="36" customFormat="false" ht="12.8" hidden="false" customHeight="false" outlineLevel="0" collapsed="false">
      <c r="A36" s="148" t="s">
        <v>694</v>
      </c>
      <c r="B36" s="148" t="s">
        <v>695</v>
      </c>
      <c r="C36" s="1" t="n">
        <v>607</v>
      </c>
      <c r="D36" s="1" t="n">
        <v>149</v>
      </c>
      <c r="E36" s="1" t="n">
        <f aca="false">+F36-C36-D36</f>
        <v>3011</v>
      </c>
      <c r="F36" s="1" t="n">
        <v>3767</v>
      </c>
      <c r="G36" s="150" t="n">
        <f aca="false">C36/F36</f>
        <v>0.161136182638705</v>
      </c>
      <c r="H36" s="150" t="n">
        <f aca="false">D36/F36</f>
        <v>0.0395540217679851</v>
      </c>
      <c r="I36" s="150" t="n">
        <f aca="false">G36+H36</f>
        <v>0.20069020440669</v>
      </c>
      <c r="J36" s="150" t="n">
        <f aca="false">D36/(C36+D36)</f>
        <v>0.197089947089947</v>
      </c>
    </row>
    <row r="37" customFormat="false" ht="12.8" hidden="false" customHeight="false" outlineLevel="0" collapsed="false">
      <c r="A37" s="148" t="s">
        <v>696</v>
      </c>
      <c r="B37" s="148" t="s">
        <v>544</v>
      </c>
      <c r="G37" s="150" t="e">
        <f aca="false">C37/F37</f>
        <v>#DIV/0!</v>
      </c>
      <c r="H37" s="150" t="e">
        <f aca="false">D37/F37</f>
        <v>#DIV/0!</v>
      </c>
      <c r="I37" s="150" t="e">
        <f aca="false">G37+H37</f>
        <v>#DIV/0!</v>
      </c>
      <c r="J37" s="150" t="e">
        <f aca="false">D37/(C37+D37)</f>
        <v>#DIV/0!</v>
      </c>
    </row>
    <row r="38" customFormat="false" ht="12.8" hidden="false" customHeight="false" outlineLevel="0" collapsed="false">
      <c r="A38" s="148" t="s">
        <v>697</v>
      </c>
      <c r="B38" s="148" t="s">
        <v>243</v>
      </c>
      <c r="C38" s="1" t="n">
        <v>7</v>
      </c>
      <c r="D38" s="1" t="n">
        <v>1</v>
      </c>
      <c r="E38" s="1" t="n">
        <f aca="false">+F38-C38-D38</f>
        <v>38</v>
      </c>
      <c r="F38" s="1" t="n">
        <v>46</v>
      </c>
      <c r="G38" s="150" t="n">
        <f aca="false">C38/F38</f>
        <v>0.152173913043478</v>
      </c>
      <c r="H38" s="150" t="n">
        <f aca="false">D38/F38</f>
        <v>0.0217391304347826</v>
      </c>
      <c r="I38" s="150" t="n">
        <f aca="false">G38+H38</f>
        <v>0.173913043478261</v>
      </c>
      <c r="J38" s="150" t="n">
        <f aca="false">D38/(C38+D38)</f>
        <v>0.125</v>
      </c>
    </row>
    <row r="39" customFormat="false" ht="12.8" hidden="false" customHeight="false" outlineLevel="0" collapsed="false">
      <c r="A39" s="148" t="s">
        <v>698</v>
      </c>
      <c r="B39" s="148" t="s">
        <v>203</v>
      </c>
      <c r="C39" s="1" t="n">
        <v>29</v>
      </c>
      <c r="D39" s="1" t="n">
        <v>10</v>
      </c>
      <c r="E39" s="1" t="n">
        <f aca="false">+F39-C39-D39</f>
        <v>20</v>
      </c>
      <c r="F39" s="1" t="n">
        <v>59</v>
      </c>
      <c r="G39" s="150" t="n">
        <f aca="false">C39/F39</f>
        <v>0.491525423728814</v>
      </c>
      <c r="H39" s="150" t="n">
        <f aca="false">D39/F39</f>
        <v>0.169491525423729</v>
      </c>
      <c r="I39" s="150" t="n">
        <f aca="false">G39+H39</f>
        <v>0.661016949152542</v>
      </c>
      <c r="J39" s="150" t="n">
        <f aca="false">D39/(C39+D39)</f>
        <v>0.256410256410256</v>
      </c>
    </row>
    <row r="40" customFormat="false" ht="12.8" hidden="false" customHeight="false" outlineLevel="0" collapsed="false">
      <c r="A40" s="148" t="s">
        <v>699</v>
      </c>
      <c r="B40" s="148" t="s">
        <v>614</v>
      </c>
      <c r="E40" s="1" t="n">
        <f aca="false">+F40-C40-D40</f>
        <v>3</v>
      </c>
      <c r="F40" s="1" t="n">
        <v>3</v>
      </c>
      <c r="G40" s="150" t="n">
        <f aca="false">C40/F40</f>
        <v>0</v>
      </c>
      <c r="H40" s="150" t="n">
        <f aca="false">D40/F40</f>
        <v>0</v>
      </c>
      <c r="I40" s="150" t="n">
        <f aca="false">G40+H40</f>
        <v>0</v>
      </c>
      <c r="J40" s="150" t="e">
        <f aca="false">D40/(C40+D40)</f>
        <v>#DIV/0!</v>
      </c>
    </row>
    <row r="41" customFormat="false" ht="12.8" hidden="false" customHeight="false" outlineLevel="0" collapsed="false">
      <c r="A41" s="148" t="s">
        <v>700</v>
      </c>
      <c r="B41" s="148" t="s">
        <v>155</v>
      </c>
      <c r="C41" s="1" t="n">
        <v>128</v>
      </c>
      <c r="D41" s="1" t="n">
        <v>5</v>
      </c>
      <c r="E41" s="1" t="n">
        <f aca="false">+F41-C41-D41</f>
        <v>238</v>
      </c>
      <c r="F41" s="1" t="n">
        <v>371</v>
      </c>
      <c r="G41" s="150" t="n">
        <f aca="false">C41/F41</f>
        <v>0.345013477088949</v>
      </c>
      <c r="H41" s="150" t="n">
        <f aca="false">D41/F41</f>
        <v>0.0134770889487871</v>
      </c>
      <c r="I41" s="150" t="n">
        <f aca="false">G41+H41</f>
        <v>0.358490566037736</v>
      </c>
      <c r="J41" s="150" t="n">
        <f aca="false">D41/(C41+D41)</f>
        <v>0.037593984962406</v>
      </c>
    </row>
    <row r="42" customFormat="false" ht="12.8" hidden="false" customHeight="false" outlineLevel="0" collapsed="false">
      <c r="A42" s="148" t="s">
        <v>701</v>
      </c>
      <c r="B42" s="148" t="s">
        <v>702</v>
      </c>
      <c r="E42" s="1" t="n">
        <f aca="false">+F42-C42-D42</f>
        <v>0</v>
      </c>
      <c r="G42" s="150" t="e">
        <f aca="false">C42/F42</f>
        <v>#DIV/0!</v>
      </c>
      <c r="H42" s="150" t="e">
        <f aca="false">D42/F42</f>
        <v>#DIV/0!</v>
      </c>
      <c r="I42" s="150" t="e">
        <f aca="false">G42+H42</f>
        <v>#DIV/0!</v>
      </c>
      <c r="J42" s="150" t="e">
        <f aca="false">D42/(C42+D42)</f>
        <v>#DIV/0!</v>
      </c>
    </row>
    <row r="43" customFormat="false" ht="12.8" hidden="false" customHeight="false" outlineLevel="0" collapsed="false">
      <c r="A43" s="148" t="s">
        <v>703</v>
      </c>
      <c r="B43" s="148" t="s">
        <v>187</v>
      </c>
      <c r="C43" s="1" t="n">
        <v>216</v>
      </c>
      <c r="D43" s="1" t="n">
        <v>5</v>
      </c>
      <c r="E43" s="1" t="n">
        <f aca="false">+F43-C43-D43</f>
        <v>179</v>
      </c>
      <c r="F43" s="1" t="n">
        <v>400</v>
      </c>
      <c r="G43" s="150" t="n">
        <f aca="false">C43/F43</f>
        <v>0.54</v>
      </c>
      <c r="H43" s="150" t="n">
        <f aca="false">D43/F43</f>
        <v>0.0125</v>
      </c>
      <c r="I43" s="150" t="n">
        <f aca="false">G43+H43</f>
        <v>0.5525</v>
      </c>
      <c r="J43" s="150" t="n">
        <f aca="false">D43/(C43+D43)</f>
        <v>0.0226244343891403</v>
      </c>
    </row>
    <row r="44" customFormat="false" ht="12.8" hidden="false" customHeight="false" outlineLevel="0" collapsed="false">
      <c r="A44" s="148" t="s">
        <v>704</v>
      </c>
      <c r="B44" s="148" t="s">
        <v>388</v>
      </c>
      <c r="E44" s="1" t="n">
        <f aca="false">+F44-C44-D44</f>
        <v>8</v>
      </c>
      <c r="F44" s="1" t="n">
        <v>8</v>
      </c>
      <c r="G44" s="150" t="n">
        <f aca="false">C44/F44</f>
        <v>0</v>
      </c>
      <c r="H44" s="150" t="n">
        <f aca="false">D44/F44</f>
        <v>0</v>
      </c>
      <c r="I44" s="150" t="n">
        <f aca="false">G44+H44</f>
        <v>0</v>
      </c>
      <c r="J44" s="150" t="e">
        <f aca="false">D44/(C44+D44)</f>
        <v>#DIV/0!</v>
      </c>
    </row>
    <row r="45" customFormat="false" ht="12.8" hidden="false" customHeight="false" outlineLevel="0" collapsed="false">
      <c r="A45" s="148" t="s">
        <v>705</v>
      </c>
      <c r="B45" s="148" t="s">
        <v>179</v>
      </c>
      <c r="C45" s="1" t="n">
        <v>80</v>
      </c>
      <c r="D45" s="1" t="n">
        <v>3</v>
      </c>
      <c r="E45" s="1" t="n">
        <f aca="false">+F45-C45-D45</f>
        <v>168</v>
      </c>
      <c r="F45" s="1" t="n">
        <v>251</v>
      </c>
      <c r="G45" s="150" t="n">
        <f aca="false">C45/F45</f>
        <v>0.318725099601594</v>
      </c>
      <c r="H45" s="150" t="n">
        <f aca="false">D45/F45</f>
        <v>0.0119521912350598</v>
      </c>
      <c r="I45" s="150" t="n">
        <f aca="false">G45+H45</f>
        <v>0.330677290836653</v>
      </c>
      <c r="J45" s="150" t="n">
        <f aca="false">D45/(C45+D45)</f>
        <v>0.036144578313253</v>
      </c>
    </row>
    <row r="46" customFormat="false" ht="12.8" hidden="false" customHeight="false" outlineLevel="0" collapsed="false">
      <c r="A46" s="148" t="s">
        <v>706</v>
      </c>
      <c r="B46" s="148" t="s">
        <v>288</v>
      </c>
      <c r="C46" s="1" t="n">
        <v>43</v>
      </c>
      <c r="D46" s="1" t="n">
        <v>16</v>
      </c>
      <c r="E46" s="1" t="n">
        <f aca="false">+F46-C46-D46</f>
        <v>200</v>
      </c>
      <c r="F46" s="1" t="n">
        <v>259</v>
      </c>
      <c r="G46" s="150" t="n">
        <f aca="false">C46/F46</f>
        <v>0.166023166023166</v>
      </c>
      <c r="H46" s="150" t="n">
        <f aca="false">D46/F46</f>
        <v>0.0617760617760618</v>
      </c>
      <c r="I46" s="150" t="n">
        <f aca="false">G46+H46</f>
        <v>0.227799227799228</v>
      </c>
      <c r="J46" s="150" t="n">
        <f aca="false">D46/(C46+D46)</f>
        <v>0.271186440677966</v>
      </c>
    </row>
    <row r="47" customFormat="false" ht="12.8" hidden="false" customHeight="false" outlineLevel="0" collapsed="false">
      <c r="A47" s="148" t="s">
        <v>707</v>
      </c>
      <c r="B47" s="148" t="s">
        <v>272</v>
      </c>
      <c r="C47" s="1" t="n">
        <v>20</v>
      </c>
      <c r="D47" s="1" t="n">
        <v>6</v>
      </c>
      <c r="E47" s="1" t="n">
        <f aca="false">+F47-C47-D47</f>
        <v>160</v>
      </c>
      <c r="F47" s="1" t="n">
        <v>186</v>
      </c>
      <c r="G47" s="150" t="n">
        <f aca="false">C47/F47</f>
        <v>0.10752688172043</v>
      </c>
      <c r="H47" s="150" t="n">
        <f aca="false">D47/F47</f>
        <v>0.032258064516129</v>
      </c>
      <c r="I47" s="150" t="n">
        <f aca="false">G47+H47</f>
        <v>0.139784946236559</v>
      </c>
      <c r="J47" s="150" t="n">
        <f aca="false">D47/(C47+D47)</f>
        <v>0.230769230769231</v>
      </c>
    </row>
    <row r="48" customFormat="false" ht="12.8" hidden="false" customHeight="false" outlineLevel="0" collapsed="false">
      <c r="A48" s="148" t="s">
        <v>708</v>
      </c>
      <c r="B48" s="148" t="s">
        <v>71</v>
      </c>
      <c r="C48" s="1" t="n">
        <v>83</v>
      </c>
      <c r="D48" s="1" t="n">
        <v>89</v>
      </c>
      <c r="E48" s="1" t="n">
        <f aca="false">+F48-C48-D48</f>
        <v>5376</v>
      </c>
      <c r="F48" s="1" t="n">
        <v>5548</v>
      </c>
      <c r="G48" s="150" t="n">
        <f aca="false">C48/F48</f>
        <v>0.0149603460706561</v>
      </c>
      <c r="H48" s="150" t="n">
        <f aca="false">D48/F48</f>
        <v>0.0160418168709445</v>
      </c>
      <c r="I48" s="150" t="n">
        <f aca="false">G48+H48</f>
        <v>0.0310021629416006</v>
      </c>
      <c r="J48" s="150" t="n">
        <f aca="false">D48/(C48+D48)</f>
        <v>0.517441860465116</v>
      </c>
    </row>
    <row r="49" customFormat="false" ht="12.8" hidden="false" customHeight="false" outlineLevel="0" collapsed="false">
      <c r="A49" s="148" t="s">
        <v>709</v>
      </c>
      <c r="B49" s="148" t="s">
        <v>308</v>
      </c>
      <c r="C49" s="1" t="n">
        <v>2</v>
      </c>
      <c r="D49" s="1" t="n">
        <v>1</v>
      </c>
      <c r="E49" s="1" t="n">
        <f aca="false">+F49-C49-D49</f>
        <v>54</v>
      </c>
      <c r="F49" s="1" t="n">
        <v>57</v>
      </c>
      <c r="G49" s="150" t="n">
        <f aca="false">C49/F49</f>
        <v>0.0350877192982456</v>
      </c>
      <c r="H49" s="150" t="n">
        <f aca="false">D49/F49</f>
        <v>0.0175438596491228</v>
      </c>
      <c r="I49" s="150" t="n">
        <f aca="false">G49+H49</f>
        <v>0.0526315789473684</v>
      </c>
      <c r="J49" s="150" t="n">
        <f aca="false">D49/(C49+D49)</f>
        <v>0.333333333333333</v>
      </c>
    </row>
    <row r="50" customFormat="false" ht="12.8" hidden="false" customHeight="false" outlineLevel="0" collapsed="false">
      <c r="A50" s="148" t="s">
        <v>710</v>
      </c>
      <c r="B50" s="148" t="s">
        <v>79</v>
      </c>
      <c r="C50" s="1" t="n">
        <v>801</v>
      </c>
      <c r="D50" s="1" t="n">
        <v>153</v>
      </c>
      <c r="E50" s="1" t="n">
        <f aca="false">+F50-C50-D50</f>
        <v>2567</v>
      </c>
      <c r="F50" s="1" t="n">
        <v>3521</v>
      </c>
      <c r="G50" s="150" t="n">
        <f aca="false">C50/F50</f>
        <v>0.22749218971883</v>
      </c>
      <c r="H50" s="150" t="n">
        <f aca="false">D50/F50</f>
        <v>0.0434535643283158</v>
      </c>
      <c r="I50" s="150" t="n">
        <f aca="false">G50+H50</f>
        <v>0.270945754047146</v>
      </c>
      <c r="J50" s="150" t="n">
        <f aca="false">D50/(C50+D50)</f>
        <v>0.160377358490566</v>
      </c>
    </row>
    <row r="51" customFormat="false" ht="12.8" hidden="false" customHeight="false" outlineLevel="0" collapsed="false">
      <c r="A51" s="148" t="s">
        <v>711</v>
      </c>
      <c r="B51" s="148" t="s">
        <v>452</v>
      </c>
      <c r="C51" s="1" t="n">
        <v>2</v>
      </c>
      <c r="D51" s="1" t="n">
        <v>2</v>
      </c>
      <c r="E51" s="1" t="n">
        <f aca="false">+F51-C51-D51</f>
        <v>14</v>
      </c>
      <c r="F51" s="1" t="n">
        <v>18</v>
      </c>
      <c r="G51" s="150" t="n">
        <f aca="false">C51/F51</f>
        <v>0.111111111111111</v>
      </c>
      <c r="H51" s="150" t="n">
        <f aca="false">D51/F51</f>
        <v>0.111111111111111</v>
      </c>
      <c r="I51" s="150" t="n">
        <f aca="false">G51+H51</f>
        <v>0.222222222222222</v>
      </c>
      <c r="J51" s="150" t="n">
        <f aca="false">D51/(C51+D51)</f>
        <v>0.5</v>
      </c>
    </row>
    <row r="52" customFormat="false" ht="12.8" hidden="false" customHeight="false" outlineLevel="0" collapsed="false">
      <c r="A52" s="148" t="s">
        <v>712</v>
      </c>
      <c r="B52" s="148" t="s">
        <v>300</v>
      </c>
      <c r="C52" s="1" t="n">
        <v>8</v>
      </c>
      <c r="D52" s="1" t="n">
        <v>3</v>
      </c>
      <c r="E52" s="1" t="n">
        <f aca="false">+F52-C52-D52</f>
        <v>97</v>
      </c>
      <c r="F52" s="1" t="n">
        <v>108</v>
      </c>
      <c r="G52" s="150" t="n">
        <f aca="false">C52/F52</f>
        <v>0.0740740740740741</v>
      </c>
      <c r="H52" s="150" t="n">
        <f aca="false">D52/F52</f>
        <v>0.0277777777777778</v>
      </c>
      <c r="I52" s="150" t="n">
        <f aca="false">G52+H52</f>
        <v>0.101851851851852</v>
      </c>
      <c r="J52" s="150" t="n">
        <f aca="false">D52/(C52+D52)</f>
        <v>0.272727272727273</v>
      </c>
    </row>
    <row r="53" customFormat="false" ht="12.8" hidden="false" customHeight="false" outlineLevel="0" collapsed="false">
      <c r="A53" s="148" t="s">
        <v>713</v>
      </c>
      <c r="B53" s="148" t="s">
        <v>119</v>
      </c>
      <c r="C53" s="1" t="n">
        <v>35</v>
      </c>
      <c r="D53" s="1" t="n">
        <v>19</v>
      </c>
      <c r="E53" s="1" t="n">
        <f aca="false">+F53-C53-D53</f>
        <v>2820</v>
      </c>
      <c r="F53" s="1" t="n">
        <v>2874</v>
      </c>
      <c r="G53" s="150" t="n">
        <f aca="false">C53/F53</f>
        <v>0.012178148921364</v>
      </c>
      <c r="H53" s="150" t="n">
        <f aca="false">D53/F53</f>
        <v>0.00661099512874043</v>
      </c>
      <c r="I53" s="150" t="n">
        <f aca="false">G53+H53</f>
        <v>0.0187891440501044</v>
      </c>
      <c r="J53" s="150" t="n">
        <f aca="false">D53/(C53+D53)</f>
        <v>0.351851851851852</v>
      </c>
    </row>
    <row r="54" customFormat="false" ht="12.8" hidden="false" customHeight="false" outlineLevel="0" collapsed="false">
      <c r="A54" s="148" t="s">
        <v>714</v>
      </c>
      <c r="B54" s="148" t="s">
        <v>456</v>
      </c>
      <c r="C54" s="1" t="n">
        <v>2</v>
      </c>
      <c r="D54" s="1" t="n">
        <v>6</v>
      </c>
      <c r="E54" s="1" t="n">
        <f aca="false">+F54-C54-D54</f>
        <v>7</v>
      </c>
      <c r="F54" s="1" t="n">
        <v>15</v>
      </c>
      <c r="G54" s="150" t="n">
        <f aca="false">C54/F54</f>
        <v>0.133333333333333</v>
      </c>
      <c r="H54" s="150" t="n">
        <f aca="false">D54/F54</f>
        <v>0.4</v>
      </c>
      <c r="I54" s="150" t="n">
        <f aca="false">G54+H54</f>
        <v>0.533333333333333</v>
      </c>
      <c r="J54" s="150" t="n">
        <f aca="false">D54/(C54+D54)</f>
        <v>0.75</v>
      </c>
    </row>
    <row r="55" customFormat="false" ht="12.8" hidden="false" customHeight="false" outlineLevel="0" collapsed="false">
      <c r="A55" s="148" t="s">
        <v>715</v>
      </c>
      <c r="B55" s="148" t="s">
        <v>716</v>
      </c>
      <c r="E55" s="1" t="n">
        <f aca="false">+F55-C55-D55</f>
        <v>0</v>
      </c>
      <c r="G55" s="150" t="e">
        <f aca="false">C55/F55</f>
        <v>#DIV/0!</v>
      </c>
      <c r="H55" s="150" t="e">
        <f aca="false">D55/F55</f>
        <v>#DIV/0!</v>
      </c>
      <c r="I55" s="150" t="e">
        <f aca="false">G55+H55</f>
        <v>#DIV/0!</v>
      </c>
      <c r="J55" s="150" t="e">
        <f aca="false">D55/(C55+D55)</f>
        <v>#DIV/0!</v>
      </c>
    </row>
    <row r="56" customFormat="false" ht="12.8" hidden="false" customHeight="false" outlineLevel="0" collapsed="false">
      <c r="A56" s="148" t="s">
        <v>717</v>
      </c>
      <c r="B56" s="148" t="s">
        <v>207</v>
      </c>
      <c r="C56" s="1" t="n">
        <v>5</v>
      </c>
      <c r="D56" s="1" t="n">
        <v>2</v>
      </c>
      <c r="E56" s="1" t="n">
        <f aca="false">+F56-C56-D56</f>
        <v>180</v>
      </c>
      <c r="F56" s="1" t="n">
        <v>187</v>
      </c>
      <c r="G56" s="150" t="n">
        <f aca="false">C56/F56</f>
        <v>0.0267379679144385</v>
      </c>
      <c r="H56" s="150" t="n">
        <f aca="false">D56/F56</f>
        <v>0.0106951871657754</v>
      </c>
      <c r="I56" s="150" t="n">
        <f aca="false">G56+H56</f>
        <v>0.0374331550802139</v>
      </c>
      <c r="J56" s="150" t="n">
        <f aca="false">D56/(C56+D56)</f>
        <v>0.285714285714286</v>
      </c>
    </row>
    <row r="57" customFormat="false" ht="12.8" hidden="false" customHeight="false" outlineLevel="0" collapsed="false">
      <c r="A57" s="148" t="s">
        <v>718</v>
      </c>
      <c r="B57" s="148" t="s">
        <v>432</v>
      </c>
      <c r="E57" s="1" t="n">
        <f aca="false">+F57-C57-D57</f>
        <v>1</v>
      </c>
      <c r="F57" s="1" t="n">
        <v>1</v>
      </c>
      <c r="G57" s="150" t="n">
        <f aca="false">C57/F57</f>
        <v>0</v>
      </c>
      <c r="H57" s="150" t="n">
        <f aca="false">D57/F57</f>
        <v>0</v>
      </c>
      <c r="I57" s="150" t="n">
        <f aca="false">G57+H57</f>
        <v>0</v>
      </c>
      <c r="J57" s="150" t="e">
        <f aca="false">D57/(C57+D57)</f>
        <v>#DIV/0!</v>
      </c>
    </row>
    <row r="58" customFormat="false" ht="12.8" hidden="false" customHeight="false" outlineLevel="0" collapsed="false">
      <c r="A58" s="148" t="s">
        <v>719</v>
      </c>
      <c r="B58" s="148" t="s">
        <v>247</v>
      </c>
      <c r="C58" s="1" t="n">
        <v>78</v>
      </c>
      <c r="D58" s="1" t="n">
        <v>49</v>
      </c>
      <c r="E58" s="1" t="n">
        <f aca="false">+F58-C58-D58</f>
        <v>222</v>
      </c>
      <c r="F58" s="1" t="n">
        <v>349</v>
      </c>
      <c r="G58" s="150" t="n">
        <f aca="false">C58/F58</f>
        <v>0.223495702005731</v>
      </c>
      <c r="H58" s="150" t="n">
        <f aca="false">D58/F58</f>
        <v>0.140401146131805</v>
      </c>
      <c r="I58" s="150" t="n">
        <f aca="false">G58+H58</f>
        <v>0.363896848137536</v>
      </c>
      <c r="J58" s="150" t="n">
        <f aca="false">D58/(C58+D58)</f>
        <v>0.385826771653543</v>
      </c>
    </row>
    <row r="59" customFormat="false" ht="12.8" hidden="false" customHeight="false" outlineLevel="0" collapsed="false">
      <c r="A59" s="148" t="s">
        <v>720</v>
      </c>
      <c r="B59" s="148" t="s">
        <v>249</v>
      </c>
      <c r="C59" s="1" t="n">
        <v>168</v>
      </c>
      <c r="D59" s="1" t="n">
        <v>5</v>
      </c>
      <c r="E59" s="1" t="n">
        <f aca="false">+F59-C59-D59</f>
        <v>124</v>
      </c>
      <c r="F59" s="1" t="n">
        <v>297</v>
      </c>
      <c r="G59" s="150" t="n">
        <f aca="false">C59/F59</f>
        <v>0.565656565656566</v>
      </c>
      <c r="H59" s="150" t="n">
        <f aca="false">D59/F59</f>
        <v>0.0168350168350168</v>
      </c>
      <c r="I59" s="150" t="n">
        <f aca="false">G59+H59</f>
        <v>0.582491582491583</v>
      </c>
      <c r="J59" s="150" t="n">
        <f aca="false">D59/(C59+D59)</f>
        <v>0.0289017341040462</v>
      </c>
    </row>
    <row r="60" customFormat="false" ht="12.8" hidden="false" customHeight="false" outlineLevel="0" collapsed="false">
      <c r="A60" s="148" t="s">
        <v>721</v>
      </c>
      <c r="B60" s="148" t="s">
        <v>520</v>
      </c>
      <c r="E60" s="1" t="n">
        <f aca="false">+F60-C60-D60</f>
        <v>1</v>
      </c>
      <c r="F60" s="1" t="n">
        <v>1</v>
      </c>
      <c r="G60" s="150" t="n">
        <f aca="false">C60/F60</f>
        <v>0</v>
      </c>
      <c r="H60" s="150" t="n">
        <f aca="false">D60/F60</f>
        <v>0</v>
      </c>
      <c r="I60" s="150" t="n">
        <f aca="false">G60+H60</f>
        <v>0</v>
      </c>
      <c r="J60" s="150" t="e">
        <f aca="false">D60/(C60+D60)</f>
        <v>#DIV/0!</v>
      </c>
    </row>
    <row r="61" customFormat="false" ht="12.8" hidden="false" customHeight="false" outlineLevel="0" collapsed="false">
      <c r="A61" s="148" t="s">
        <v>722</v>
      </c>
      <c r="B61" s="148" t="s">
        <v>625</v>
      </c>
      <c r="E61" s="1" t="n">
        <f aca="false">+F61-C61-D61</f>
        <v>1</v>
      </c>
      <c r="F61" s="1" t="n">
        <v>1</v>
      </c>
      <c r="G61" s="150" t="n">
        <f aca="false">C61/F61</f>
        <v>0</v>
      </c>
      <c r="H61" s="150" t="n">
        <f aca="false">D61/F61</f>
        <v>0</v>
      </c>
      <c r="I61" s="150" t="n">
        <f aca="false">G61+H61</f>
        <v>0</v>
      </c>
      <c r="J61" s="150" t="e">
        <f aca="false">D61/(C61+D61)</f>
        <v>#DIV/0!</v>
      </c>
    </row>
    <row r="62" customFormat="false" ht="12.8" hidden="false" customHeight="false" outlineLevel="0" collapsed="false">
      <c r="A62" s="148" t="s">
        <v>723</v>
      </c>
      <c r="B62" s="148" t="s">
        <v>460</v>
      </c>
      <c r="E62" s="1" t="n">
        <f aca="false">+F62-C62-D62</f>
        <v>3</v>
      </c>
      <c r="F62" s="1" t="n">
        <v>3</v>
      </c>
      <c r="G62" s="150" t="n">
        <f aca="false">C62/F62</f>
        <v>0</v>
      </c>
      <c r="H62" s="150" t="n">
        <f aca="false">D62/F62</f>
        <v>0</v>
      </c>
      <c r="I62" s="150" t="n">
        <f aca="false">G62+H62</f>
        <v>0</v>
      </c>
      <c r="J62" s="150" t="e">
        <f aca="false">D62/(C62+D62)</f>
        <v>#DIV/0!</v>
      </c>
    </row>
    <row r="63" customFormat="false" ht="12.8" hidden="false" customHeight="false" outlineLevel="0" collapsed="false">
      <c r="A63" s="148" t="s">
        <v>724</v>
      </c>
      <c r="B63" s="148" t="s">
        <v>725</v>
      </c>
      <c r="E63" s="1" t="n">
        <f aca="false">+F63-C63-D63</f>
        <v>1</v>
      </c>
      <c r="F63" s="1" t="n">
        <v>1</v>
      </c>
      <c r="G63" s="150" t="n">
        <f aca="false">C63/F63</f>
        <v>0</v>
      </c>
      <c r="H63" s="150" t="n">
        <f aca="false">D63/F63</f>
        <v>0</v>
      </c>
      <c r="I63" s="150" t="n">
        <f aca="false">G63+H63</f>
        <v>0</v>
      </c>
      <c r="J63" s="150" t="e">
        <f aca="false">D63/(C63+D63)</f>
        <v>#DIV/0!</v>
      </c>
    </row>
    <row r="64" customFormat="false" ht="12.8" hidden="false" customHeight="false" outlineLevel="0" collapsed="false">
      <c r="A64" s="148" t="s">
        <v>726</v>
      </c>
      <c r="B64" s="148" t="s">
        <v>404</v>
      </c>
      <c r="E64" s="1" t="n">
        <f aca="false">+F64-C64-D64</f>
        <v>2</v>
      </c>
      <c r="F64" s="1" t="n">
        <v>2</v>
      </c>
      <c r="G64" s="150" t="n">
        <f aca="false">C64/F64</f>
        <v>0</v>
      </c>
      <c r="H64" s="150" t="n">
        <f aca="false">D64/F64</f>
        <v>0</v>
      </c>
      <c r="I64" s="150" t="n">
        <f aca="false">G64+H64</f>
        <v>0</v>
      </c>
      <c r="J64" s="150" t="e">
        <f aca="false">D64/(C64+D64)</f>
        <v>#DIV/0!</v>
      </c>
    </row>
    <row r="65" customFormat="false" ht="12.8" hidden="false" customHeight="false" outlineLevel="0" collapsed="false">
      <c r="A65" s="148" t="s">
        <v>727</v>
      </c>
      <c r="B65" s="148" t="s">
        <v>284</v>
      </c>
      <c r="C65" s="1" t="n">
        <v>17</v>
      </c>
      <c r="D65" s="1" t="n">
        <v>7</v>
      </c>
      <c r="E65" s="1" t="n">
        <f aca="false">+F65-C65-D65</f>
        <v>89</v>
      </c>
      <c r="F65" s="1" t="n">
        <v>113</v>
      </c>
      <c r="G65" s="150" t="n">
        <f aca="false">C65/F65</f>
        <v>0.150442477876106</v>
      </c>
      <c r="H65" s="150" t="n">
        <f aca="false">D65/F65</f>
        <v>0.0619469026548673</v>
      </c>
      <c r="I65" s="150" t="n">
        <f aca="false">G65+H65</f>
        <v>0.212389380530973</v>
      </c>
      <c r="J65" s="150" t="n">
        <f aca="false">D65/(C65+D65)</f>
        <v>0.291666666666667</v>
      </c>
    </row>
    <row r="66" customFormat="false" ht="12.8" hidden="false" customHeight="false" outlineLevel="0" collapsed="false">
      <c r="A66" s="148" t="s">
        <v>728</v>
      </c>
      <c r="B66" s="148" t="s">
        <v>316</v>
      </c>
      <c r="C66" s="1" t="n">
        <v>7</v>
      </c>
      <c r="D66" s="1" t="n">
        <v>1</v>
      </c>
      <c r="E66" s="1" t="n">
        <f aca="false">+F66-C66-D66</f>
        <v>26</v>
      </c>
      <c r="F66" s="1" t="n">
        <v>34</v>
      </c>
      <c r="G66" s="150" t="n">
        <f aca="false">C66/F66</f>
        <v>0.205882352941176</v>
      </c>
      <c r="H66" s="150" t="n">
        <f aca="false">D66/F66</f>
        <v>0.0294117647058824</v>
      </c>
      <c r="I66" s="150" t="n">
        <f aca="false">G66+H66</f>
        <v>0.235294117647059</v>
      </c>
      <c r="J66" s="150" t="n">
        <f aca="false">D66/(C66+D66)</f>
        <v>0.125</v>
      </c>
    </row>
    <row r="67" customFormat="false" ht="12.8" hidden="false" customHeight="false" outlineLevel="0" collapsed="false">
      <c r="A67" s="148" t="s">
        <v>729</v>
      </c>
      <c r="B67" s="148" t="s">
        <v>392</v>
      </c>
      <c r="C67" s="1" t="n">
        <v>3</v>
      </c>
      <c r="D67" s="1" t="n">
        <v>1</v>
      </c>
      <c r="E67" s="1" t="n">
        <f aca="false">+F67-C67-D67</f>
        <v>14</v>
      </c>
      <c r="F67" s="1" t="n">
        <v>18</v>
      </c>
      <c r="G67" s="150" t="n">
        <f aca="false">C67/F67</f>
        <v>0.166666666666667</v>
      </c>
      <c r="H67" s="150" t="n">
        <f aca="false">D67/F67</f>
        <v>0.0555555555555556</v>
      </c>
      <c r="I67" s="150" t="n">
        <f aca="false">G67+H67</f>
        <v>0.222222222222222</v>
      </c>
      <c r="J67" s="150" t="n">
        <f aca="false">D67/(C67+D67)</f>
        <v>0.25</v>
      </c>
    </row>
    <row r="68" customFormat="false" ht="12.8" hidden="false" customHeight="false" outlineLevel="0" collapsed="false">
      <c r="A68" s="148" t="s">
        <v>730</v>
      </c>
      <c r="B68" s="148" t="s">
        <v>143</v>
      </c>
      <c r="C68" s="1" t="n">
        <v>116</v>
      </c>
      <c r="D68" s="1" t="n">
        <v>95</v>
      </c>
      <c r="E68" s="1" t="n">
        <f aca="false">+F68-C68-D68</f>
        <v>1223</v>
      </c>
      <c r="F68" s="1" t="n">
        <v>1434</v>
      </c>
      <c r="G68" s="150" t="n">
        <f aca="false">C68/F68</f>
        <v>0.0808926080892608</v>
      </c>
      <c r="H68" s="150" t="n">
        <f aca="false">D68/F68</f>
        <v>0.0662482566248257</v>
      </c>
      <c r="I68" s="150" t="n">
        <f aca="false">G68+H68</f>
        <v>0.147140864714087</v>
      </c>
      <c r="J68" s="150" t="n">
        <f aca="false">D68/(C68+D68)</f>
        <v>0.450236966824645</v>
      </c>
    </row>
    <row r="69" customFormat="false" ht="12.8" hidden="false" customHeight="false" outlineLevel="0" collapsed="false">
      <c r="A69" s="148" t="s">
        <v>731</v>
      </c>
      <c r="B69" s="148" t="s">
        <v>380</v>
      </c>
      <c r="C69" s="1" t="n">
        <v>18</v>
      </c>
      <c r="D69" s="1" t="n">
        <v>1</v>
      </c>
      <c r="E69" s="1" t="n">
        <f aca="false">+F69-C69-D69</f>
        <v>4</v>
      </c>
      <c r="F69" s="1" t="n">
        <v>23</v>
      </c>
      <c r="G69" s="150" t="n">
        <f aca="false">C69/F69</f>
        <v>0.782608695652174</v>
      </c>
      <c r="H69" s="150" t="n">
        <f aca="false">D69/F69</f>
        <v>0.0434782608695652</v>
      </c>
      <c r="I69" s="150" t="n">
        <f aca="false">G69+H69</f>
        <v>0.826086956521739</v>
      </c>
      <c r="J69" s="150" t="n">
        <f aca="false">D69/(C69+D69)</f>
        <v>0.0526315789473684</v>
      </c>
    </row>
    <row r="70" customFormat="false" ht="12.8" hidden="false" customHeight="false" outlineLevel="0" collapsed="false">
      <c r="A70" s="148" t="s">
        <v>732</v>
      </c>
      <c r="B70" s="148" t="s">
        <v>424</v>
      </c>
      <c r="C70" s="1" t="n">
        <v>1</v>
      </c>
      <c r="E70" s="1" t="n">
        <f aca="false">+F70-C70-D70</f>
        <v>8</v>
      </c>
      <c r="F70" s="1" t="n">
        <v>9</v>
      </c>
      <c r="G70" s="150" t="n">
        <f aca="false">C70/F70</f>
        <v>0.111111111111111</v>
      </c>
      <c r="H70" s="150" t="n">
        <f aca="false">D70/F70</f>
        <v>0</v>
      </c>
      <c r="I70" s="150" t="n">
        <f aca="false">G70+H70</f>
        <v>0.111111111111111</v>
      </c>
      <c r="J70" s="150" t="n">
        <f aca="false">D70/(C70+D70)</f>
        <v>0</v>
      </c>
    </row>
    <row r="71" customFormat="false" ht="12.8" hidden="false" customHeight="false" outlineLevel="0" collapsed="false">
      <c r="A71" s="148" t="s">
        <v>733</v>
      </c>
      <c r="B71" s="148" t="s">
        <v>734</v>
      </c>
      <c r="E71" s="1" t="n">
        <f aca="false">+F71-C71-D71</f>
        <v>0</v>
      </c>
      <c r="G71" s="150" t="e">
        <f aca="false">C71/F71</f>
        <v>#DIV/0!</v>
      </c>
      <c r="H71" s="150" t="e">
        <f aca="false">D71/F71</f>
        <v>#DIV/0!</v>
      </c>
      <c r="I71" s="150" t="e">
        <f aca="false">G71+H71</f>
        <v>#DIV/0!</v>
      </c>
      <c r="J71" s="150" t="e">
        <f aca="false">D71/(C71+D71)</f>
        <v>#DIV/0!</v>
      </c>
    </row>
    <row r="72" customFormat="false" ht="12.8" hidden="false" customHeight="false" outlineLevel="0" collapsed="false">
      <c r="A72" s="148" t="s">
        <v>735</v>
      </c>
      <c r="B72" s="148" t="s">
        <v>296</v>
      </c>
      <c r="C72" s="1" t="n">
        <v>3</v>
      </c>
      <c r="D72" s="1" t="n">
        <v>1</v>
      </c>
      <c r="E72" s="1" t="n">
        <f aca="false">+F72-C72-D72</f>
        <v>37</v>
      </c>
      <c r="F72" s="1" t="n">
        <v>41</v>
      </c>
      <c r="G72" s="150" t="n">
        <f aca="false">C72/F72</f>
        <v>0.0731707317073171</v>
      </c>
      <c r="H72" s="150" t="n">
        <f aca="false">D72/F72</f>
        <v>0.024390243902439</v>
      </c>
      <c r="I72" s="150" t="n">
        <f aca="false">G72+H72</f>
        <v>0.0975609756097561</v>
      </c>
      <c r="J72" s="150" t="n">
        <f aca="false">D72/(C72+D72)</f>
        <v>0.25</v>
      </c>
    </row>
    <row r="73" customFormat="false" ht="12.8" hidden="false" customHeight="false" outlineLevel="0" collapsed="false">
      <c r="A73" s="148" t="s">
        <v>736</v>
      </c>
      <c r="B73" s="148" t="s">
        <v>332</v>
      </c>
      <c r="C73" s="1" t="n">
        <v>3</v>
      </c>
      <c r="D73" s="1" t="n">
        <v>1</v>
      </c>
      <c r="E73" s="1" t="n">
        <f aca="false">+F73-C73-D73</f>
        <v>33</v>
      </c>
      <c r="F73" s="1" t="n">
        <v>37</v>
      </c>
      <c r="G73" s="150" t="n">
        <f aca="false">C73/F73</f>
        <v>0.0810810810810811</v>
      </c>
      <c r="H73" s="150" t="n">
        <f aca="false">D73/F73</f>
        <v>0.027027027027027</v>
      </c>
      <c r="I73" s="150" t="n">
        <f aca="false">G73+H73</f>
        <v>0.108108108108108</v>
      </c>
      <c r="J73" s="150" t="n">
        <f aca="false">D73/(C73+D73)</f>
        <v>0.25</v>
      </c>
    </row>
    <row r="74" customFormat="false" ht="12.8" hidden="false" customHeight="false" outlineLevel="0" collapsed="false">
      <c r="A74" s="148" t="s">
        <v>737</v>
      </c>
      <c r="B74" s="148" t="s">
        <v>276</v>
      </c>
      <c r="C74" s="1" t="n">
        <v>53</v>
      </c>
      <c r="D74" s="1" t="n">
        <v>110</v>
      </c>
      <c r="E74" s="1" t="n">
        <f aca="false">+F74-C74-D74</f>
        <v>87</v>
      </c>
      <c r="F74" s="1" t="n">
        <v>250</v>
      </c>
      <c r="G74" s="150" t="n">
        <f aca="false">C74/F74</f>
        <v>0.212</v>
      </c>
      <c r="H74" s="150" t="n">
        <f aca="false">D74/F74</f>
        <v>0.44</v>
      </c>
      <c r="I74" s="150" t="n">
        <f aca="false">G74+H74</f>
        <v>0.652</v>
      </c>
      <c r="J74" s="150" t="n">
        <f aca="false">D74/(C74+D74)</f>
        <v>0.674846625766871</v>
      </c>
    </row>
    <row r="75" customFormat="false" ht="12.8" hidden="false" customHeight="false" outlineLevel="0" collapsed="false">
      <c r="A75" s="148" t="s">
        <v>738</v>
      </c>
      <c r="B75" s="148" t="s">
        <v>195</v>
      </c>
      <c r="C75" s="1" t="n">
        <v>1</v>
      </c>
      <c r="D75" s="1" t="n">
        <v>7</v>
      </c>
      <c r="E75" s="1" t="n">
        <f aca="false">+F75-C75-D75</f>
        <v>48</v>
      </c>
      <c r="F75" s="1" t="n">
        <v>56</v>
      </c>
      <c r="G75" s="150" t="n">
        <f aca="false">C75/F75</f>
        <v>0.0178571428571429</v>
      </c>
      <c r="H75" s="150" t="n">
        <f aca="false">D75/F75</f>
        <v>0.125</v>
      </c>
      <c r="I75" s="150" t="n">
        <f aca="false">G75+H75</f>
        <v>0.142857142857143</v>
      </c>
      <c r="J75" s="150" t="n">
        <f aca="false">D75/(C75+D75)</f>
        <v>0.875</v>
      </c>
    </row>
    <row r="76" customFormat="false" ht="12.8" hidden="false" customHeight="false" outlineLevel="0" collapsed="false">
      <c r="A76" s="148" t="s">
        <v>739</v>
      </c>
      <c r="B76" s="148" t="s">
        <v>528</v>
      </c>
      <c r="E76" s="1" t="n">
        <f aca="false">+F76-C76-D76</f>
        <v>2</v>
      </c>
      <c r="F76" s="1" t="n">
        <v>2</v>
      </c>
      <c r="G76" s="150" t="n">
        <f aca="false">C76/F76</f>
        <v>0</v>
      </c>
      <c r="H76" s="150" t="n">
        <f aca="false">D76/F76</f>
        <v>0</v>
      </c>
      <c r="I76" s="150" t="n">
        <f aca="false">G76+H76</f>
        <v>0</v>
      </c>
      <c r="J76" s="150" t="e">
        <f aca="false">D76/(C76+D76)</f>
        <v>#DIV/0!</v>
      </c>
    </row>
    <row r="77" customFormat="false" ht="12.8" hidden="false" customHeight="false" outlineLevel="0" collapsed="false">
      <c r="A77" s="148" t="s">
        <v>740</v>
      </c>
      <c r="B77" s="148" t="s">
        <v>135</v>
      </c>
      <c r="C77" s="1" t="n">
        <v>45</v>
      </c>
      <c r="D77" s="1" t="n">
        <v>40</v>
      </c>
      <c r="E77" s="1" t="n">
        <f aca="false">+F77-C77-D77</f>
        <v>2277</v>
      </c>
      <c r="F77" s="1" t="n">
        <v>2362</v>
      </c>
      <c r="G77" s="150" t="n">
        <f aca="false">C77/F77</f>
        <v>0.0190516511430991</v>
      </c>
      <c r="H77" s="150" t="n">
        <f aca="false">D77/F77</f>
        <v>0.0169348010160881</v>
      </c>
      <c r="I77" s="150" t="n">
        <f aca="false">G77+H77</f>
        <v>0.0359864521591871</v>
      </c>
      <c r="J77" s="150" t="n">
        <f aca="false">D77/(C77+D77)</f>
        <v>0.470588235294118</v>
      </c>
    </row>
    <row r="78" customFormat="false" ht="12.8" hidden="false" customHeight="false" outlineLevel="0" collapsed="false">
      <c r="A78" s="148" t="s">
        <v>741</v>
      </c>
      <c r="B78" s="148" t="s">
        <v>159</v>
      </c>
      <c r="C78" s="1" t="n">
        <v>58</v>
      </c>
      <c r="D78" s="1" t="n">
        <v>17</v>
      </c>
      <c r="E78" s="1" t="n">
        <f aca="false">+F78-C78-D78</f>
        <v>304</v>
      </c>
      <c r="F78" s="1" t="n">
        <v>379</v>
      </c>
      <c r="G78" s="150" t="n">
        <f aca="false">C78/F78</f>
        <v>0.153034300791557</v>
      </c>
      <c r="H78" s="150" t="n">
        <f aca="false">D78/F78</f>
        <v>0.0448548812664908</v>
      </c>
      <c r="I78" s="150" t="n">
        <f aca="false">G78+H78</f>
        <v>0.197889182058047</v>
      </c>
      <c r="J78" s="150" t="n">
        <f aca="false">D78/(C78+D78)</f>
        <v>0.226666666666667</v>
      </c>
    </row>
    <row r="79" customFormat="false" ht="12.8" hidden="false" customHeight="false" outlineLevel="0" collapsed="false">
      <c r="A79" s="148" t="s">
        <v>742</v>
      </c>
      <c r="B79" s="148" t="s">
        <v>464</v>
      </c>
      <c r="D79" s="1" t="n">
        <v>1</v>
      </c>
      <c r="E79" s="1" t="n">
        <f aca="false">+F79-C79-D79</f>
        <v>1</v>
      </c>
      <c r="F79" s="1" t="n">
        <v>2</v>
      </c>
      <c r="G79" s="150" t="n">
        <f aca="false">C79/F79</f>
        <v>0</v>
      </c>
      <c r="H79" s="150" t="n">
        <f aca="false">D79/F79</f>
        <v>0.5</v>
      </c>
      <c r="I79" s="150" t="n">
        <f aca="false">G79+H79</f>
        <v>0.5</v>
      </c>
      <c r="J79" s="150" t="n">
        <f aca="false">D79/(C79+D79)</f>
        <v>1</v>
      </c>
    </row>
    <row r="80" customFormat="false" ht="12.8" hidden="false" customHeight="false" outlineLevel="0" collapsed="false">
      <c r="A80" s="148" t="s">
        <v>743</v>
      </c>
      <c r="B80" s="148" t="s">
        <v>107</v>
      </c>
      <c r="C80" s="1" t="n">
        <v>190</v>
      </c>
      <c r="D80" s="1" t="n">
        <v>8</v>
      </c>
      <c r="E80" s="1" t="n">
        <f aca="false">+F80-C80-D80</f>
        <v>751</v>
      </c>
      <c r="F80" s="1" t="n">
        <v>949</v>
      </c>
      <c r="G80" s="150" t="n">
        <f aca="false">C80/F80</f>
        <v>0.200210748155954</v>
      </c>
      <c r="H80" s="150" t="n">
        <f aca="false">D80/F80</f>
        <v>0.00842992623814542</v>
      </c>
      <c r="I80" s="150" t="n">
        <f aca="false">G80+H80</f>
        <v>0.208640674394099</v>
      </c>
      <c r="J80" s="150" t="n">
        <f aca="false">D80/(C80+D80)</f>
        <v>0.0404040404040404</v>
      </c>
    </row>
    <row r="81" customFormat="false" ht="12.8" hidden="false" customHeight="false" outlineLevel="0" collapsed="false">
      <c r="A81" s="148" t="s">
        <v>744</v>
      </c>
      <c r="B81" s="148" t="s">
        <v>396</v>
      </c>
      <c r="D81" s="1" t="n">
        <v>2</v>
      </c>
      <c r="E81" s="1" t="n">
        <f aca="false">+F81-C81-D81</f>
        <v>3</v>
      </c>
      <c r="F81" s="1" t="n">
        <v>5</v>
      </c>
      <c r="G81" s="150" t="n">
        <f aca="false">C81/F81</f>
        <v>0</v>
      </c>
      <c r="H81" s="150" t="n">
        <f aca="false">D81/F81</f>
        <v>0.4</v>
      </c>
      <c r="I81" s="150" t="n">
        <f aca="false">G81+H81</f>
        <v>0.4</v>
      </c>
      <c r="J81" s="150" t="n">
        <f aca="false">D81/(C81+D81)</f>
        <v>1</v>
      </c>
    </row>
    <row r="82" customFormat="false" ht="12.8" hidden="false" customHeight="false" outlineLevel="0" collapsed="false">
      <c r="A82" s="148" t="s">
        <v>745</v>
      </c>
      <c r="B82" s="148" t="s">
        <v>292</v>
      </c>
      <c r="E82" s="1" t="n">
        <f aca="false">+F82-C82-D82</f>
        <v>88</v>
      </c>
      <c r="F82" s="1" t="n">
        <v>88</v>
      </c>
      <c r="G82" s="150" t="n">
        <f aca="false">C82/F82</f>
        <v>0</v>
      </c>
      <c r="H82" s="150" t="n">
        <f aca="false">D82/F82</f>
        <v>0</v>
      </c>
      <c r="I82" s="150" t="n">
        <f aca="false">G82+H82</f>
        <v>0</v>
      </c>
      <c r="J82" s="150" t="e">
        <f aca="false">D82/(C82+D82)</f>
        <v>#DIV/0!</v>
      </c>
    </row>
    <row r="83" customFormat="false" ht="12.8" hidden="false" customHeight="false" outlineLevel="0" collapsed="false">
      <c r="A83" s="148" t="s">
        <v>746</v>
      </c>
      <c r="B83" s="148" t="s">
        <v>304</v>
      </c>
      <c r="C83" s="1" t="n">
        <v>10</v>
      </c>
      <c r="D83" s="1" t="n">
        <v>7</v>
      </c>
      <c r="E83" s="1" t="n">
        <f aca="false">+F83-C83-D83</f>
        <v>128</v>
      </c>
      <c r="F83" s="1" t="n">
        <v>145</v>
      </c>
      <c r="G83" s="150" t="n">
        <f aca="false">C83/F83</f>
        <v>0.0689655172413793</v>
      </c>
      <c r="H83" s="150" t="n">
        <f aca="false">D83/F83</f>
        <v>0.0482758620689655</v>
      </c>
      <c r="I83" s="150" t="n">
        <f aca="false">G83+H83</f>
        <v>0.117241379310345</v>
      </c>
      <c r="J83" s="150" t="n">
        <f aca="false">D83/(C83+D83)</f>
        <v>0.411764705882353</v>
      </c>
    </row>
    <row r="84" customFormat="false" ht="12.8" hidden="false" customHeight="false" outlineLevel="0" collapsed="false">
      <c r="A84" s="148" t="s">
        <v>747</v>
      </c>
      <c r="B84" s="148" t="s">
        <v>412</v>
      </c>
      <c r="C84" s="1" t="n">
        <v>4</v>
      </c>
      <c r="D84" s="1" t="n">
        <v>2</v>
      </c>
      <c r="E84" s="1" t="n">
        <f aca="false">+F84-C84-D84</f>
        <v>63</v>
      </c>
      <c r="F84" s="1" t="n">
        <v>69</v>
      </c>
      <c r="G84" s="150" t="n">
        <f aca="false">C84/F84</f>
        <v>0.0579710144927536</v>
      </c>
      <c r="H84" s="150" t="n">
        <f aca="false">D84/F84</f>
        <v>0.0289855072463768</v>
      </c>
      <c r="I84" s="150" t="n">
        <f aca="false">G84+H84</f>
        <v>0.0869565217391304</v>
      </c>
      <c r="J84" s="150" t="n">
        <f aca="false">D84/(C84+D84)</f>
        <v>0.333333333333333</v>
      </c>
    </row>
    <row r="85" customFormat="false" ht="12.8" hidden="false" customHeight="false" outlineLevel="0" collapsed="false">
      <c r="A85" s="148" t="s">
        <v>748</v>
      </c>
      <c r="B85" s="148" t="s">
        <v>256</v>
      </c>
      <c r="C85" s="1" t="n">
        <v>7</v>
      </c>
      <c r="D85" s="1" t="n">
        <v>8</v>
      </c>
      <c r="E85" s="1" t="n">
        <f aca="false">+F85-C85-D85</f>
        <v>88</v>
      </c>
      <c r="F85" s="1" t="n">
        <v>103</v>
      </c>
      <c r="G85" s="150" t="n">
        <f aca="false">C85/F85</f>
        <v>0.0679611650485437</v>
      </c>
      <c r="H85" s="150" t="n">
        <f aca="false">D85/F85</f>
        <v>0.0776699029126214</v>
      </c>
      <c r="I85" s="150" t="n">
        <f aca="false">G85+H85</f>
        <v>0.145631067961165</v>
      </c>
      <c r="J85" s="150" t="n">
        <f aca="false">D85/(C85+D85)</f>
        <v>0.533333333333333</v>
      </c>
    </row>
    <row r="86" customFormat="false" ht="12.8" hidden="false" customHeight="false" outlineLevel="0" collapsed="false">
      <c r="A86" s="148" t="s">
        <v>749</v>
      </c>
      <c r="B86" s="148" t="s">
        <v>360</v>
      </c>
      <c r="E86" s="1" t="n">
        <f aca="false">+F86-C86-D86</f>
        <v>10</v>
      </c>
      <c r="F86" s="1" t="n">
        <v>10</v>
      </c>
      <c r="G86" s="150" t="n">
        <f aca="false">C86/F86</f>
        <v>0</v>
      </c>
      <c r="H86" s="150" t="n">
        <f aca="false">D86/F86</f>
        <v>0</v>
      </c>
      <c r="I86" s="150" t="n">
        <f aca="false">G86+H86</f>
        <v>0</v>
      </c>
      <c r="J86" s="150" t="e">
        <f aca="false">D86/(C86+D86)</f>
        <v>#DIV/0!</v>
      </c>
    </row>
    <row r="87" customFormat="false" ht="12.8" hidden="false" customHeight="false" outlineLevel="0" collapsed="false">
      <c r="A87" s="148" t="s">
        <v>750</v>
      </c>
      <c r="B87" s="148" t="s">
        <v>328</v>
      </c>
      <c r="C87" s="1" t="n">
        <v>12</v>
      </c>
      <c r="D87" s="1" t="n">
        <v>6</v>
      </c>
      <c r="E87" s="1" t="n">
        <f aca="false">+F87-C87-D87</f>
        <v>34</v>
      </c>
      <c r="F87" s="1" t="n">
        <v>52</v>
      </c>
      <c r="G87" s="150" t="n">
        <f aca="false">C87/F87</f>
        <v>0.230769230769231</v>
      </c>
      <c r="H87" s="150" t="n">
        <f aca="false">D87/F87</f>
        <v>0.115384615384615</v>
      </c>
      <c r="I87" s="150" t="n">
        <f aca="false">G87+H87</f>
        <v>0.346153846153846</v>
      </c>
      <c r="J87" s="150" t="n">
        <f aca="false">D87/(C87+D87)</f>
        <v>0.333333333333333</v>
      </c>
    </row>
    <row r="88" customFormat="false" ht="12.8" hidden="false" customHeight="false" outlineLevel="0" collapsed="false">
      <c r="A88" s="148" t="s">
        <v>751</v>
      </c>
      <c r="B88" s="148" t="s">
        <v>83</v>
      </c>
      <c r="C88" s="1" t="n">
        <v>444</v>
      </c>
      <c r="D88" s="1" t="n">
        <v>62</v>
      </c>
      <c r="E88" s="1" t="n">
        <f aca="false">+F88-C88-D88</f>
        <v>1932</v>
      </c>
      <c r="F88" s="1" t="n">
        <v>2438</v>
      </c>
      <c r="G88" s="150" t="n">
        <f aca="false">C88/F88</f>
        <v>0.182116488925349</v>
      </c>
      <c r="H88" s="150" t="n">
        <f aca="false">D88/F88</f>
        <v>0.0254306808859721</v>
      </c>
      <c r="I88" s="150" t="n">
        <f aca="false">G88+H88</f>
        <v>0.207547169811321</v>
      </c>
      <c r="J88" s="150" t="n">
        <f aca="false">D88/(C88+D88)</f>
        <v>0.122529644268775</v>
      </c>
    </row>
    <row r="89" customFormat="false" ht="12.8" hidden="false" customHeight="false" outlineLevel="0" collapsed="false">
      <c r="A89" s="148" t="s">
        <v>752</v>
      </c>
      <c r="B89" s="148" t="s">
        <v>348</v>
      </c>
      <c r="C89" s="1" t="n">
        <v>13</v>
      </c>
      <c r="E89" s="1" t="n">
        <f aca="false">+F89-C89-D89</f>
        <v>9</v>
      </c>
      <c r="F89" s="1" t="n">
        <v>22</v>
      </c>
      <c r="G89" s="150" t="n">
        <f aca="false">C89/F89</f>
        <v>0.590909090909091</v>
      </c>
      <c r="H89" s="150" t="n">
        <f aca="false">D89/F89</f>
        <v>0</v>
      </c>
      <c r="I89" s="150" t="n">
        <f aca="false">G89+H89</f>
        <v>0.590909090909091</v>
      </c>
      <c r="J89" s="150" t="n">
        <f aca="false">D89/(C89+D89)</f>
        <v>0</v>
      </c>
    </row>
    <row r="90" customFormat="false" ht="12.8" hidden="false" customHeight="false" outlineLevel="0" collapsed="false">
      <c r="A90" s="148" t="s">
        <v>753</v>
      </c>
      <c r="B90" s="148" t="s">
        <v>420</v>
      </c>
      <c r="C90" s="1" t="n">
        <v>1</v>
      </c>
      <c r="D90" s="1" t="n">
        <v>1</v>
      </c>
      <c r="E90" s="1" t="n">
        <f aca="false">+F90-C90-D90</f>
        <v>4</v>
      </c>
      <c r="F90" s="1" t="n">
        <v>6</v>
      </c>
      <c r="G90" s="150" t="n">
        <f aca="false">C90/F90</f>
        <v>0.166666666666667</v>
      </c>
      <c r="H90" s="150" t="n">
        <f aca="false">D90/F90</f>
        <v>0.166666666666667</v>
      </c>
      <c r="I90" s="150" t="n">
        <f aca="false">G90+H90</f>
        <v>0.333333333333333</v>
      </c>
      <c r="J90" s="150" t="n">
        <f aca="false">D90/(C90+D90)</f>
        <v>0.5</v>
      </c>
    </row>
    <row r="91" customFormat="false" ht="12.8" hidden="false" customHeight="false" outlineLevel="0" collapsed="false">
      <c r="A91" s="148" t="s">
        <v>754</v>
      </c>
      <c r="B91" s="148" t="s">
        <v>95</v>
      </c>
      <c r="C91" s="1" t="n">
        <v>170</v>
      </c>
      <c r="D91" s="1" t="n">
        <v>46</v>
      </c>
      <c r="E91" s="1" t="n">
        <f aca="false">+F91-C91-D91</f>
        <v>1755</v>
      </c>
      <c r="F91" s="1" t="n">
        <v>1971</v>
      </c>
      <c r="G91" s="150" t="n">
        <f aca="false">C91/F91</f>
        <v>0.0862506341958397</v>
      </c>
      <c r="H91" s="150" t="n">
        <f aca="false">D91/F91</f>
        <v>0.0233384069000507</v>
      </c>
      <c r="I91" s="150" t="n">
        <f aca="false">G91+H91</f>
        <v>0.10958904109589</v>
      </c>
      <c r="J91" s="150" t="n">
        <f aca="false">D91/(C91+D91)</f>
        <v>0.212962962962963</v>
      </c>
    </row>
    <row r="92" customFormat="false" ht="12.8" hidden="false" customHeight="false" outlineLevel="0" collapsed="false">
      <c r="A92" s="148" t="s">
        <v>685</v>
      </c>
      <c r="B92" s="148" t="s">
        <v>336</v>
      </c>
      <c r="C92" s="1" t="n">
        <v>27</v>
      </c>
      <c r="D92" s="1" t="n">
        <v>5</v>
      </c>
      <c r="E92" s="1" t="n">
        <f aca="false">+F92-C92-D92</f>
        <v>22</v>
      </c>
      <c r="F92" s="1" t="n">
        <v>54</v>
      </c>
      <c r="G92" s="150" t="n">
        <f aca="false">C92/F92</f>
        <v>0.5</v>
      </c>
      <c r="H92" s="150" t="n">
        <f aca="false">D92/F92</f>
        <v>0.0925925925925926</v>
      </c>
      <c r="I92" s="150" t="n">
        <f aca="false">G92+H92</f>
        <v>0.592592592592593</v>
      </c>
      <c r="J92" s="150" t="n">
        <f aca="false">D92/(C92+D92)</f>
        <v>0.15625</v>
      </c>
    </row>
    <row r="93" customFormat="false" ht="12.8" hidden="false" customHeight="false" outlineLevel="0" collapsed="false">
      <c r="A93" s="148" t="s">
        <v>755</v>
      </c>
      <c r="B93" s="148" t="s">
        <v>223</v>
      </c>
      <c r="C93" s="1" t="n">
        <v>4</v>
      </c>
      <c r="D93" s="1" t="n">
        <v>3</v>
      </c>
      <c r="E93" s="1" t="n">
        <f aca="false">+F93-C93-D93</f>
        <v>40</v>
      </c>
      <c r="F93" s="1" t="n">
        <v>47</v>
      </c>
      <c r="G93" s="150" t="n">
        <f aca="false">C93/F93</f>
        <v>0.0851063829787234</v>
      </c>
      <c r="H93" s="150" t="n">
        <f aca="false">D93/F93</f>
        <v>0.0638297872340426</v>
      </c>
      <c r="I93" s="150" t="n">
        <f aca="false">G93+H93</f>
        <v>0.148936170212766</v>
      </c>
      <c r="J93" s="150" t="n">
        <f aca="false">D93/(C93+D93)</f>
        <v>0.428571428571429</v>
      </c>
    </row>
    <row r="94" customFormat="false" ht="12.8" hidden="false" customHeight="false" outlineLevel="0" collapsed="false">
      <c r="A94" s="148" t="s">
        <v>756</v>
      </c>
      <c r="B94" s="148" t="s">
        <v>468</v>
      </c>
      <c r="E94" s="1" t="n">
        <f aca="false">+F94-C94-D94</f>
        <v>1</v>
      </c>
      <c r="F94" s="1" t="n">
        <v>1</v>
      </c>
      <c r="G94" s="150" t="n">
        <f aca="false">C94/F94</f>
        <v>0</v>
      </c>
      <c r="H94" s="150" t="n">
        <f aca="false">D94/F94</f>
        <v>0</v>
      </c>
      <c r="I94" s="150" t="n">
        <f aca="false">G94+H94</f>
        <v>0</v>
      </c>
      <c r="J94" s="150" t="e">
        <f aca="false">D94/(C94+D94)</f>
        <v>#DIV/0!</v>
      </c>
    </row>
    <row r="95" customFormat="false" ht="12.8" hidden="false" customHeight="false" outlineLevel="0" collapsed="false">
      <c r="A95" s="148" t="s">
        <v>757</v>
      </c>
      <c r="B95" s="148" t="s">
        <v>556</v>
      </c>
      <c r="E95" s="1" t="n">
        <f aca="false">+F95-C95-D95</f>
        <v>1</v>
      </c>
      <c r="F95" s="1" t="n">
        <v>1</v>
      </c>
      <c r="G95" s="150" t="n">
        <f aca="false">C95/F95</f>
        <v>0</v>
      </c>
      <c r="H95" s="150" t="n">
        <f aca="false">D95/F95</f>
        <v>0</v>
      </c>
      <c r="I95" s="150" t="n">
        <f aca="false">G95+H95</f>
        <v>0</v>
      </c>
      <c r="J95" s="150" t="e">
        <f aca="false">D95/(C95+D95)</f>
        <v>#DIV/0!</v>
      </c>
    </row>
    <row r="96" customFormat="false" ht="12.8" hidden="false" customHeight="false" outlineLevel="0" collapsed="false">
      <c r="A96" s="148" t="s">
        <v>758</v>
      </c>
      <c r="B96" s="148" t="s">
        <v>759</v>
      </c>
      <c r="C96" s="1" t="n">
        <v>443</v>
      </c>
      <c r="D96" s="1" t="n">
        <v>125</v>
      </c>
      <c r="E96" s="1" t="n">
        <f aca="false">+F96-C96-D96</f>
        <v>2220</v>
      </c>
      <c r="F96" s="1" t="n">
        <v>2788</v>
      </c>
      <c r="G96" s="150" t="n">
        <f aca="false">C96/F96</f>
        <v>0.158895265423242</v>
      </c>
      <c r="H96" s="150" t="n">
        <f aca="false">D96/F96</f>
        <v>0.0448350071736012</v>
      </c>
      <c r="I96" s="150" t="n">
        <f aca="false">G96+H96</f>
        <v>0.203730272596844</v>
      </c>
      <c r="J96" s="150" t="n">
        <f aca="false">D96/(C96+D96)</f>
        <v>0.220070422535211</v>
      </c>
    </row>
    <row r="97" customFormat="false" ht="12.8" hidden="false" customHeight="false" outlineLevel="0" collapsed="false">
      <c r="A97" s="148" t="s">
        <v>760</v>
      </c>
      <c r="B97" s="148" t="s">
        <v>761</v>
      </c>
      <c r="C97" s="1" t="n">
        <v>1</v>
      </c>
      <c r="D97" s="1" t="n">
        <v>1</v>
      </c>
      <c r="E97" s="1" t="n">
        <f aca="false">+F97-C97-D97</f>
        <v>272</v>
      </c>
      <c r="F97" s="1" t="n">
        <v>274</v>
      </c>
      <c r="G97" s="150" t="n">
        <f aca="false">C97/F97</f>
        <v>0.00364963503649635</v>
      </c>
      <c r="H97" s="150" t="n">
        <f aca="false">D97/F97</f>
        <v>0.00364963503649635</v>
      </c>
      <c r="I97" s="150" t="n">
        <f aca="false">G97+H97</f>
        <v>0.0072992700729927</v>
      </c>
      <c r="J97" s="150" t="n">
        <f aca="false">D97/(C97+D97)</f>
        <v>0.5</v>
      </c>
    </row>
    <row r="98" customFormat="false" ht="12.8" hidden="false" customHeight="false" outlineLevel="0" collapsed="false">
      <c r="A98" s="148" t="s">
        <v>762</v>
      </c>
      <c r="B98" s="148" t="s">
        <v>763</v>
      </c>
      <c r="E98" s="1" t="n">
        <f aca="false">+F98-C98-D98</f>
        <v>3</v>
      </c>
      <c r="F98" s="1" t="n">
        <v>3</v>
      </c>
      <c r="G98" s="150" t="n">
        <f aca="false">C98/F98</f>
        <v>0</v>
      </c>
      <c r="H98" s="150" t="n">
        <f aca="false">D98/F98</f>
        <v>0</v>
      </c>
      <c r="I98" s="150" t="n">
        <f aca="false">G98+H98</f>
        <v>0</v>
      </c>
      <c r="J98" s="150" t="e">
        <f aca="false">D98/(C98+D98)</f>
        <v>#DIV/0!</v>
      </c>
    </row>
    <row r="99" customFormat="false" ht="12.8" hidden="false" customHeight="false" outlineLevel="0" collapsed="false">
      <c r="A99" s="148" t="s">
        <v>764</v>
      </c>
      <c r="B99" s="148" t="s">
        <v>103</v>
      </c>
      <c r="C99" s="1" t="n">
        <v>376</v>
      </c>
      <c r="D99" s="1" t="n">
        <v>81</v>
      </c>
      <c r="E99" s="1" t="n">
        <f aca="false">+F99-C99-D99</f>
        <v>944</v>
      </c>
      <c r="F99" s="1" t="n">
        <v>1401</v>
      </c>
      <c r="G99" s="150" t="n">
        <f aca="false">C99/F99</f>
        <v>0.268379728765168</v>
      </c>
      <c r="H99" s="150" t="n">
        <f aca="false">D99/F99</f>
        <v>0.0578158458244111</v>
      </c>
      <c r="I99" s="150" t="n">
        <f aca="false">G99+H99</f>
        <v>0.326195574589579</v>
      </c>
      <c r="J99" s="150" t="n">
        <f aca="false">D99/(C99+D99)</f>
        <v>0.177242888402626</v>
      </c>
    </row>
    <row r="100" customFormat="false" ht="12.8" hidden="false" customHeight="false" outlineLevel="0" collapsed="false">
      <c r="A100" s="148" t="s">
        <v>765</v>
      </c>
      <c r="B100" s="148" t="s">
        <v>199</v>
      </c>
      <c r="C100" s="1" t="n">
        <v>35</v>
      </c>
      <c r="D100" s="1" t="n">
        <v>3</v>
      </c>
      <c r="E100" s="1" t="n">
        <f aca="false">+F100-C100-D100</f>
        <v>93</v>
      </c>
      <c r="F100" s="1" t="n">
        <v>131</v>
      </c>
      <c r="G100" s="150" t="n">
        <f aca="false">C100/F100</f>
        <v>0.267175572519084</v>
      </c>
      <c r="H100" s="150" t="n">
        <f aca="false">D100/F100</f>
        <v>0.0229007633587786</v>
      </c>
      <c r="I100" s="150" t="n">
        <f aca="false">G100+H100</f>
        <v>0.290076335877863</v>
      </c>
      <c r="J100" s="150" t="n">
        <f aca="false">D100/(C100+D100)</f>
        <v>0.0789473684210526</v>
      </c>
    </row>
    <row r="101" customFormat="false" ht="12.8" hidden="false" customHeight="false" outlineLevel="0" collapsed="false">
      <c r="A101" s="148" t="s">
        <v>766</v>
      </c>
      <c r="B101" s="148" t="s">
        <v>767</v>
      </c>
      <c r="C101" s="1" t="n">
        <v>115</v>
      </c>
      <c r="D101" s="1" t="n">
        <v>25</v>
      </c>
      <c r="E101" s="1" t="n">
        <f aca="false">+F101-C101-D101</f>
        <v>1019</v>
      </c>
      <c r="F101" s="1" t="n">
        <v>1159</v>
      </c>
      <c r="G101" s="150" t="n">
        <f aca="false">C101/F101</f>
        <v>0.0992234685073339</v>
      </c>
      <c r="H101" s="150" t="n">
        <f aca="false">D101/F101</f>
        <v>0.0215703192407248</v>
      </c>
      <c r="I101" s="150" t="n">
        <f aca="false">G101+H101</f>
        <v>0.120793787748059</v>
      </c>
      <c r="J101" s="150" t="n">
        <f aca="false">D101/(C101+D101)</f>
        <v>0.178571428571429</v>
      </c>
    </row>
    <row r="102" customFormat="false" ht="12.8" hidden="false" customHeight="false" outlineLevel="0" collapsed="false">
      <c r="A102" s="148" t="s">
        <v>768</v>
      </c>
      <c r="B102" s="148" t="s">
        <v>368</v>
      </c>
      <c r="D102" s="1" t="n">
        <v>3</v>
      </c>
      <c r="E102" s="1" t="n">
        <f aca="false">+F102-C102-D102</f>
        <v>13</v>
      </c>
      <c r="F102" s="1" t="n">
        <v>16</v>
      </c>
      <c r="G102" s="150" t="n">
        <f aca="false">C102/F102</f>
        <v>0</v>
      </c>
      <c r="H102" s="150" t="n">
        <f aca="false">D102/F102</f>
        <v>0.1875</v>
      </c>
      <c r="I102" s="150" t="n">
        <f aca="false">G102+H102</f>
        <v>0.1875</v>
      </c>
      <c r="J102" s="150" t="n">
        <f aca="false">D102/(C102+D102)</f>
        <v>1</v>
      </c>
    </row>
    <row r="103" customFormat="false" ht="12.8" hidden="false" customHeight="false" outlineLevel="0" collapsed="false">
      <c r="A103" s="148" t="s">
        <v>769</v>
      </c>
      <c r="B103" s="148" t="s">
        <v>151</v>
      </c>
      <c r="C103" s="1" t="n">
        <v>177</v>
      </c>
      <c r="D103" s="1" t="n">
        <v>33</v>
      </c>
      <c r="E103" s="1" t="n">
        <f aca="false">+F103-C103-D103</f>
        <v>1178</v>
      </c>
      <c r="F103" s="1" t="n">
        <v>1388</v>
      </c>
      <c r="G103" s="150" t="n">
        <f aca="false">C103/F103</f>
        <v>0.127521613832853</v>
      </c>
      <c r="H103" s="150" t="n">
        <f aca="false">D103/F103</f>
        <v>0.0237752161383285</v>
      </c>
      <c r="I103" s="150" t="n">
        <f aca="false">G103+H103</f>
        <v>0.151296829971182</v>
      </c>
      <c r="J103" s="150" t="n">
        <f aca="false">D103/(C103+D103)</f>
        <v>0.157142857142857</v>
      </c>
    </row>
    <row r="104" customFormat="false" ht="12.8" hidden="false" customHeight="false" outlineLevel="0" collapsed="false">
      <c r="A104" s="148" t="s">
        <v>770</v>
      </c>
      <c r="B104" s="148" t="s">
        <v>215</v>
      </c>
      <c r="C104" s="1" t="n">
        <v>56</v>
      </c>
      <c r="D104" s="1" t="n">
        <v>28</v>
      </c>
      <c r="E104" s="1" t="n">
        <f aca="false">+F104-C104-D104</f>
        <v>855</v>
      </c>
      <c r="F104" s="1" t="n">
        <v>939</v>
      </c>
      <c r="G104" s="150" t="n">
        <f aca="false">C104/F104</f>
        <v>0.0596379126730564</v>
      </c>
      <c r="H104" s="150" t="n">
        <f aca="false">D104/F104</f>
        <v>0.0298189563365282</v>
      </c>
      <c r="I104" s="150" t="n">
        <f aca="false">G104+H104</f>
        <v>0.0894568690095847</v>
      </c>
      <c r="J104" s="150" t="n">
        <f aca="false">D104/(C104+D104)</f>
        <v>0.333333333333333</v>
      </c>
    </row>
    <row r="105" customFormat="false" ht="12.8" hidden="false" customHeight="false" outlineLevel="0" collapsed="false">
      <c r="A105" s="148" t="s">
        <v>771</v>
      </c>
      <c r="B105" s="148" t="s">
        <v>191</v>
      </c>
      <c r="C105" s="1" t="n">
        <v>46</v>
      </c>
      <c r="D105" s="1" t="n">
        <v>10</v>
      </c>
      <c r="E105" s="1" t="n">
        <f aca="false">+F105-C105-D105</f>
        <v>112</v>
      </c>
      <c r="F105" s="1" t="n">
        <v>168</v>
      </c>
      <c r="G105" s="150" t="n">
        <f aca="false">C105/F105</f>
        <v>0.273809523809524</v>
      </c>
      <c r="H105" s="150" t="n">
        <f aca="false">D105/F105</f>
        <v>0.0595238095238095</v>
      </c>
      <c r="I105" s="150" t="n">
        <f aca="false">G105+H105</f>
        <v>0.333333333333333</v>
      </c>
      <c r="J105" s="150" t="n">
        <f aca="false">D105/(C105+D105)</f>
        <v>0.178571428571429</v>
      </c>
    </row>
    <row r="106" customFormat="false" ht="12.8" hidden="false" customHeight="false" outlineLevel="0" collapsed="false">
      <c r="A106" s="148" t="s">
        <v>772</v>
      </c>
      <c r="B106" s="148" t="s">
        <v>111</v>
      </c>
      <c r="C106" s="1" t="n">
        <v>133</v>
      </c>
      <c r="D106" s="1" t="n">
        <v>406</v>
      </c>
      <c r="E106" s="1" t="n">
        <f aca="false">+F106-C106-D106</f>
        <v>260</v>
      </c>
      <c r="F106" s="1" t="n">
        <v>799</v>
      </c>
      <c r="G106" s="150" t="n">
        <f aca="false">C106/F106</f>
        <v>0.166458072590738</v>
      </c>
      <c r="H106" s="150" t="n">
        <f aca="false">D106/F106</f>
        <v>0.508135168961202</v>
      </c>
      <c r="I106" s="150" t="n">
        <f aca="false">G106+H106</f>
        <v>0.67459324155194</v>
      </c>
      <c r="J106" s="150" t="n">
        <f aca="false">D106/(C106+D106)</f>
        <v>0.753246753246753</v>
      </c>
    </row>
    <row r="107" customFormat="false" ht="12.8" hidden="false" customHeight="false" outlineLevel="0" collapsed="false">
      <c r="A107" s="148" t="s">
        <v>773</v>
      </c>
      <c r="B107" s="148" t="s">
        <v>127</v>
      </c>
      <c r="C107" s="1" t="n">
        <v>743</v>
      </c>
      <c r="D107" s="1" t="n">
        <v>635</v>
      </c>
      <c r="E107" s="1" t="n">
        <f aca="false">+F107-C107-D107</f>
        <v>980</v>
      </c>
      <c r="F107" s="1" t="n">
        <v>2358</v>
      </c>
      <c r="G107" s="150" t="n">
        <f aca="false">C107/F107</f>
        <v>0.31509754028838</v>
      </c>
      <c r="H107" s="150" t="n">
        <f aca="false">D107/F107</f>
        <v>0.269296013570823</v>
      </c>
      <c r="I107" s="150" t="n">
        <f aca="false">G107+H107</f>
        <v>0.584393553859203</v>
      </c>
      <c r="J107" s="150" t="n">
        <f aca="false">D107/(C107+D107)</f>
        <v>0.460812772133527</v>
      </c>
    </row>
    <row r="108" customFormat="false" ht="12.8" hidden="false" customHeight="false" outlineLevel="0" collapsed="false">
      <c r="A108" s="148" t="s">
        <v>774</v>
      </c>
      <c r="B108" s="148" t="s">
        <v>775</v>
      </c>
      <c r="C108" s="1" t="n">
        <v>3</v>
      </c>
      <c r="D108" s="1" t="n">
        <v>6</v>
      </c>
      <c r="E108" s="1" t="n">
        <f aca="false">+F108-C108-D108</f>
        <v>4</v>
      </c>
      <c r="F108" s="1" t="n">
        <v>13</v>
      </c>
      <c r="G108" s="150" t="n">
        <f aca="false">C108/F108</f>
        <v>0.230769230769231</v>
      </c>
      <c r="H108" s="150" t="n">
        <f aca="false">D108/F108</f>
        <v>0.461538461538462</v>
      </c>
      <c r="I108" s="150" t="n">
        <f aca="false">G108+H108</f>
        <v>0.692307692307692</v>
      </c>
      <c r="J108" s="150" t="n">
        <f aca="false">D108/(C108+D108)</f>
        <v>0.666666666666667</v>
      </c>
    </row>
    <row r="109" customFormat="false" ht="12.8" hidden="false" customHeight="false" outlineLevel="0" collapsed="false">
      <c r="A109" s="148" t="s">
        <v>776</v>
      </c>
      <c r="B109" s="148" t="s">
        <v>99</v>
      </c>
      <c r="C109" s="1" t="n">
        <v>288</v>
      </c>
      <c r="D109" s="1" t="n">
        <v>29</v>
      </c>
      <c r="E109" s="1" t="n">
        <f aca="false">+F109-C109-D109</f>
        <v>885</v>
      </c>
      <c r="F109" s="1" t="n">
        <v>1202</v>
      </c>
      <c r="G109" s="150" t="n">
        <f aca="false">C109/F109</f>
        <v>0.239600665557404</v>
      </c>
      <c r="H109" s="150" t="n">
        <f aca="false">D109/F109</f>
        <v>0.024126455906822</v>
      </c>
      <c r="I109" s="150" t="n">
        <f aca="false">G109+H109</f>
        <v>0.263727121464226</v>
      </c>
      <c r="J109" s="150" t="n">
        <f aca="false">D109/(C109+D109)</f>
        <v>0.0914826498422713</v>
      </c>
    </row>
    <row r="110" customFormat="false" ht="12.8" hidden="false" customHeight="false" outlineLevel="0" collapsed="false">
      <c r="A110" s="148" t="s">
        <v>777</v>
      </c>
      <c r="B110" s="148" t="s">
        <v>472</v>
      </c>
      <c r="D110" s="1" t="n">
        <v>1</v>
      </c>
      <c r="F110" s="1" t="n">
        <v>18</v>
      </c>
      <c r="G110" s="150" t="n">
        <f aca="false">C110/F110</f>
        <v>0</v>
      </c>
      <c r="H110" s="150" t="n">
        <f aca="false">D110/F110</f>
        <v>0.0555555555555556</v>
      </c>
      <c r="I110" s="150" t="n">
        <f aca="false">G110+H110</f>
        <v>0.0555555555555556</v>
      </c>
      <c r="J110" s="150" t="n">
        <f aca="false">D110/(C110+D110)</f>
        <v>1</v>
      </c>
    </row>
    <row r="111" customFormat="false" ht="12.8" hidden="false" customHeight="false" outlineLevel="0" collapsed="false">
      <c r="A111" s="148" t="s">
        <v>778</v>
      </c>
      <c r="B111" s="148" t="s">
        <v>167</v>
      </c>
      <c r="C111" s="1" t="n">
        <v>646</v>
      </c>
      <c r="D111" s="1" t="n">
        <v>90</v>
      </c>
      <c r="E111" s="1" t="n">
        <f aca="false">+F111-C111-D111</f>
        <v>490</v>
      </c>
      <c r="F111" s="1" t="n">
        <v>1226</v>
      </c>
      <c r="G111" s="150" t="n">
        <f aca="false">C111/F111</f>
        <v>0.526916802610114</v>
      </c>
      <c r="H111" s="150" t="n">
        <f aca="false">D111/F111</f>
        <v>0.0734094616639478</v>
      </c>
      <c r="I111" s="150" t="n">
        <f aca="false">G111+H111</f>
        <v>0.600326264274062</v>
      </c>
      <c r="J111" s="150" t="n">
        <f aca="false">D111/(C111+D111)</f>
        <v>0.122282608695652</v>
      </c>
    </row>
    <row r="112" customFormat="false" ht="12.8" hidden="false" customHeight="false" outlineLevel="0" collapsed="false">
      <c r="A112" s="148" t="s">
        <v>779</v>
      </c>
      <c r="B112" s="148" t="s">
        <v>384</v>
      </c>
      <c r="C112" s="1" t="n">
        <v>6</v>
      </c>
      <c r="E112" s="1" t="n">
        <f aca="false">+F112-C112-D112</f>
        <v>6</v>
      </c>
      <c r="F112" s="1" t="n">
        <v>12</v>
      </c>
      <c r="G112" s="150" t="n">
        <f aca="false">C112/F112</f>
        <v>0.5</v>
      </c>
      <c r="H112" s="150" t="n">
        <f aca="false">D112/F112</f>
        <v>0</v>
      </c>
      <c r="I112" s="150" t="n">
        <f aca="false">G112+H112</f>
        <v>0.5</v>
      </c>
      <c r="J112" s="150" t="n">
        <f aca="false">D112/(C112+D112)</f>
        <v>0</v>
      </c>
    </row>
    <row r="113" customFormat="false" ht="12.8" hidden="false" customHeight="false" outlineLevel="0" collapsed="false">
      <c r="A113" s="148" t="s">
        <v>780</v>
      </c>
      <c r="B113" s="148" t="s">
        <v>781</v>
      </c>
      <c r="E113" s="1" t="n">
        <f aca="false">+F113-C113-D113</f>
        <v>1</v>
      </c>
      <c r="F113" s="1" t="n">
        <v>1</v>
      </c>
      <c r="G113" s="150" t="n">
        <f aca="false">C113/F113</f>
        <v>0</v>
      </c>
      <c r="H113" s="150" t="n">
        <f aca="false">D113/F113</f>
        <v>0</v>
      </c>
      <c r="I113" s="150" t="n">
        <f aca="false">G113+H113</f>
        <v>0</v>
      </c>
      <c r="J113" s="150" t="e">
        <f aca="false">D113/(C113+D113)</f>
        <v>#DIV/0!</v>
      </c>
    </row>
    <row r="114" customFormat="false" ht="12.8" hidden="false" customHeight="false" outlineLevel="0" collapsed="false">
      <c r="A114" s="148" t="s">
        <v>782</v>
      </c>
      <c r="B114" s="148" t="s">
        <v>376</v>
      </c>
      <c r="E114" s="1" t="n">
        <f aca="false">+F114-C114-D114</f>
        <v>10</v>
      </c>
      <c r="F114" s="1" t="n">
        <v>10</v>
      </c>
      <c r="G114" s="150" t="n">
        <f aca="false">C114/F114</f>
        <v>0</v>
      </c>
      <c r="H114" s="150" t="n">
        <f aca="false">D114/F114</f>
        <v>0</v>
      </c>
      <c r="I114" s="150" t="n">
        <f aca="false">G114+H114</f>
        <v>0</v>
      </c>
      <c r="J114" s="150" t="e">
        <f aca="false">D114/(C114+D114)</f>
        <v>#DIV/0!</v>
      </c>
    </row>
    <row r="115" customFormat="false" ht="12.8" hidden="false" customHeight="false" outlineLevel="0" collapsed="false">
      <c r="A115" s="148" t="s">
        <v>783</v>
      </c>
      <c r="B115" s="148" t="s">
        <v>139</v>
      </c>
      <c r="C115" s="1" t="n">
        <v>136</v>
      </c>
      <c r="D115" s="1" t="n">
        <v>39</v>
      </c>
      <c r="E115" s="1" t="n">
        <f aca="false">+F115-C115-D115</f>
        <v>375</v>
      </c>
      <c r="F115" s="1" t="n">
        <v>550</v>
      </c>
      <c r="G115" s="150" t="n">
        <f aca="false">C115/F115</f>
        <v>0.247272727272727</v>
      </c>
      <c r="H115" s="150" t="n">
        <f aca="false">D115/F115</f>
        <v>0.0709090909090909</v>
      </c>
      <c r="I115" s="150" t="n">
        <f aca="false">G115+H115</f>
        <v>0.318181818181818</v>
      </c>
      <c r="J115" s="150" t="n">
        <f aca="false">D115/(C115+D115)</f>
        <v>0.222857142857143</v>
      </c>
    </row>
    <row r="116" customFormat="false" ht="12.8" hidden="false" customHeight="false" outlineLevel="0" collapsed="false">
      <c r="A116" s="148" t="s">
        <v>784</v>
      </c>
      <c r="B116" s="148" t="s">
        <v>260</v>
      </c>
      <c r="C116" s="1" t="n">
        <v>30</v>
      </c>
      <c r="D116" s="1" t="n">
        <v>6</v>
      </c>
      <c r="E116" s="1" t="n">
        <f aca="false">+F116-C116-D116</f>
        <v>160</v>
      </c>
      <c r="F116" s="1" t="n">
        <v>196</v>
      </c>
      <c r="G116" s="150" t="n">
        <f aca="false">C116/F116</f>
        <v>0.153061224489796</v>
      </c>
      <c r="H116" s="150" t="n">
        <f aca="false">D116/F116</f>
        <v>0.0306122448979592</v>
      </c>
      <c r="I116" s="150" t="n">
        <f aca="false">G116+H116</f>
        <v>0.183673469387755</v>
      </c>
      <c r="J116" s="150" t="n">
        <f aca="false">D116/(C116+D116)</f>
        <v>0.166666666666667</v>
      </c>
    </row>
    <row r="117" customFormat="false" ht="12.8" hidden="false" customHeight="false" outlineLevel="0" collapsed="false">
      <c r="B117" s="1" t="s">
        <v>19</v>
      </c>
      <c r="C117" s="1" t="e">
        <f aca="false">SUM(#REF!)</f>
        <v>#REF!</v>
      </c>
      <c r="D117" s="1" t="e">
        <f aca="false">SUM(#REF!)</f>
        <v>#REF!</v>
      </c>
      <c r="E117" s="1" t="e">
        <f aca="false">SUM(#REF!)</f>
        <v>#REF!</v>
      </c>
      <c r="F117" s="1" t="e">
        <f aca="false">SUM(#REF!)</f>
        <v>#REF!</v>
      </c>
      <c r="G117" s="150" t="e">
        <f aca="false">C117/F117</f>
        <v>#REF!</v>
      </c>
      <c r="H117" s="150" t="e">
        <f aca="false">D117/F117</f>
        <v>#REF!</v>
      </c>
      <c r="I117" s="150" t="e">
        <f aca="false">G117+H117</f>
        <v>#REF!</v>
      </c>
      <c r="J117" s="150" t="e">
        <f aca="false">D117/(C117+D117)</f>
        <v>#REF!</v>
      </c>
    </row>
    <row r="118" customFormat="false" ht="12.8" hidden="false" customHeight="false" outlineLevel="0" collapsed="false">
      <c r="A118" s="148" t="s">
        <v>785</v>
      </c>
      <c r="B118" s="148" t="s">
        <v>786</v>
      </c>
      <c r="E118" s="1" t="n">
        <f aca="false">+F118-C118-D118</f>
        <v>2</v>
      </c>
      <c r="F118" s="1" t="n">
        <v>2</v>
      </c>
      <c r="G118" s="150" t="n">
        <f aca="false">C118/F118</f>
        <v>0</v>
      </c>
      <c r="H118" s="150" t="n">
        <f aca="false">D118/F118</f>
        <v>0</v>
      </c>
      <c r="I118" s="150" t="n">
        <f aca="false">G118+H118</f>
        <v>0</v>
      </c>
      <c r="J118" s="150" t="e">
        <f aca="false">D118/(C118+D118)</f>
        <v>#DIV/0!</v>
      </c>
    </row>
    <row r="119" customFormat="false" ht="12.8" hidden="false" customHeight="false" outlineLevel="0" collapsed="false">
      <c r="A119" s="148" t="s">
        <v>787</v>
      </c>
      <c r="B119" s="148" t="s">
        <v>227</v>
      </c>
      <c r="C119" s="1" t="n">
        <v>14</v>
      </c>
      <c r="D119" s="1" t="n">
        <v>9</v>
      </c>
      <c r="E119" s="1" t="n">
        <f aca="false">+F119-C119-D119</f>
        <v>155</v>
      </c>
      <c r="F119" s="1" t="n">
        <v>178</v>
      </c>
      <c r="G119" s="150" t="n">
        <f aca="false">C119/F119</f>
        <v>0.0786516853932584</v>
      </c>
      <c r="H119" s="150" t="n">
        <f aca="false">D119/F119</f>
        <v>0.050561797752809</v>
      </c>
      <c r="I119" s="150" t="n">
        <f aca="false">G119+H119</f>
        <v>0.129213483146067</v>
      </c>
      <c r="J119" s="150" t="n">
        <f aca="false">D119/(C119+D119)</f>
        <v>0.391304347826087</v>
      </c>
    </row>
    <row r="120" customFormat="false" ht="12.8" hidden="false" customHeight="false" outlineLevel="0" collapsed="false">
      <c r="A120" s="148" t="s">
        <v>788</v>
      </c>
      <c r="B120" s="148" t="s">
        <v>572</v>
      </c>
      <c r="E120" s="1" t="n">
        <f aca="false">+F120-C120-D120</f>
        <v>1</v>
      </c>
      <c r="F120" s="1" t="n">
        <v>1</v>
      </c>
      <c r="G120" s="150" t="n">
        <f aca="false">C120/F120</f>
        <v>0</v>
      </c>
      <c r="H120" s="150" t="n">
        <f aca="false">D120/F120</f>
        <v>0</v>
      </c>
      <c r="I120" s="150" t="n">
        <f aca="false">G120+H120</f>
        <v>0</v>
      </c>
      <c r="J120" s="150" t="e">
        <f aca="false">D120/(C120+D120)</f>
        <v>#DIV/0!</v>
      </c>
    </row>
    <row r="121" customFormat="false" ht="12.8" hidden="false" customHeight="false" outlineLevel="0" collapsed="false">
      <c r="A121" s="148" t="s">
        <v>789</v>
      </c>
      <c r="B121" s="148" t="s">
        <v>59</v>
      </c>
      <c r="C121" s="1" t="n">
        <v>495</v>
      </c>
      <c r="D121" s="1" t="n">
        <v>6</v>
      </c>
      <c r="E121" s="1" t="n">
        <f aca="false">+F121-C121-D121</f>
        <v>911</v>
      </c>
      <c r="F121" s="1" t="n">
        <v>1412</v>
      </c>
      <c r="G121" s="150" t="n">
        <f aca="false">C121/F121</f>
        <v>0.35056657223796</v>
      </c>
      <c r="H121" s="150" t="n">
        <f aca="false">D121/F121</f>
        <v>0.00424929178470255</v>
      </c>
      <c r="I121" s="150" t="n">
        <f aca="false">G121+H121</f>
        <v>0.354815864022663</v>
      </c>
      <c r="J121" s="150" t="n">
        <f aca="false">D121/(C121+D121)</f>
        <v>0.0119760479041916</v>
      </c>
    </row>
    <row r="122" customFormat="false" ht="12.8" hidden="false" customHeight="false" outlineLevel="0" collapsed="false">
      <c r="A122" s="148" t="s">
        <v>790</v>
      </c>
      <c r="B122" s="148" t="s">
        <v>219</v>
      </c>
      <c r="C122" s="1" t="n">
        <v>52</v>
      </c>
      <c r="D122" s="1" t="n">
        <v>30</v>
      </c>
      <c r="E122" s="1" t="n">
        <f aca="false">+F122-C122-D122</f>
        <v>239</v>
      </c>
      <c r="F122" s="1" t="n">
        <v>321</v>
      </c>
      <c r="G122" s="150" t="n">
        <f aca="false">C122/F122</f>
        <v>0.161993769470405</v>
      </c>
      <c r="H122" s="150" t="n">
        <f aca="false">D122/F122</f>
        <v>0.0934579439252336</v>
      </c>
      <c r="I122" s="150" t="n">
        <f aca="false">G122+H122</f>
        <v>0.255451713395639</v>
      </c>
      <c r="J122" s="150" t="n">
        <f aca="false">D122/(C122+D122)</f>
        <v>0.365853658536585</v>
      </c>
    </row>
    <row r="123" customFormat="false" ht="12.8" hidden="false" customHeight="false" outlineLevel="0" collapsed="false">
      <c r="A123" s="148" t="s">
        <v>791</v>
      </c>
      <c r="B123" s="148" t="s">
        <v>175</v>
      </c>
      <c r="C123" s="1" t="n">
        <v>24</v>
      </c>
      <c r="D123" s="1" t="n">
        <v>10</v>
      </c>
      <c r="E123" s="1" t="n">
        <f aca="false">+F123-C123-D123</f>
        <v>119</v>
      </c>
      <c r="F123" s="1" t="n">
        <v>153</v>
      </c>
      <c r="G123" s="150" t="n">
        <f aca="false">C123/F123</f>
        <v>0.156862745098039</v>
      </c>
      <c r="H123" s="150" t="n">
        <f aca="false">D123/F123</f>
        <v>0.065359477124183</v>
      </c>
      <c r="I123" s="150" t="n">
        <f aca="false">G123+H123</f>
        <v>0.222222222222222</v>
      </c>
      <c r="J123" s="150" t="n">
        <f aca="false">D123/(C123+D123)</f>
        <v>0.294117647058824</v>
      </c>
    </row>
    <row r="124" customFormat="false" ht="12.8" hidden="false" customHeight="false" outlineLevel="0" collapsed="false">
      <c r="A124" s="148" t="s">
        <v>792</v>
      </c>
      <c r="B124" s="148" t="s">
        <v>372</v>
      </c>
      <c r="C124" s="1" t="n">
        <v>10</v>
      </c>
      <c r="D124" s="1" t="n">
        <v>1</v>
      </c>
      <c r="E124" s="1" t="n">
        <f aca="false">+F124-C124-D124</f>
        <v>29</v>
      </c>
      <c r="F124" s="1" t="n">
        <v>40</v>
      </c>
      <c r="G124" s="150" t="n">
        <f aca="false">C124/F124</f>
        <v>0.25</v>
      </c>
      <c r="H124" s="150" t="n">
        <f aca="false">D124/F124</f>
        <v>0.025</v>
      </c>
      <c r="I124" s="150" t="n">
        <f aca="false">G124+H124</f>
        <v>0.275</v>
      </c>
      <c r="J124" s="150" t="n">
        <f aca="false">D124/(C124+D124)</f>
        <v>0.0909090909090909</v>
      </c>
    </row>
    <row r="125" customFormat="false" ht="12.8" hidden="false" customHeight="false" outlineLevel="0" collapsed="false">
      <c r="A125" s="148" t="s">
        <v>793</v>
      </c>
      <c r="B125" s="148" t="s">
        <v>324</v>
      </c>
      <c r="C125" s="1" t="n">
        <v>18</v>
      </c>
      <c r="D125" s="1" t="n">
        <v>24</v>
      </c>
      <c r="E125" s="1" t="n">
        <f aca="false">+F125-C125-D125</f>
        <v>14</v>
      </c>
      <c r="F125" s="1" t="n">
        <v>56</v>
      </c>
      <c r="G125" s="150" t="n">
        <f aca="false">C125/F125</f>
        <v>0.321428571428571</v>
      </c>
      <c r="H125" s="150" t="n">
        <f aca="false">D125/F125</f>
        <v>0.428571428571429</v>
      </c>
      <c r="I125" s="150" t="n">
        <f aca="false">G125+H125</f>
        <v>0.75</v>
      </c>
      <c r="J125" s="150" t="n">
        <f aca="false">D125/(C125+D125)</f>
        <v>0.571428571428571</v>
      </c>
    </row>
    <row r="126" customFormat="false" ht="12.8" hidden="false" customHeight="false" outlineLevel="0" collapsed="false">
      <c r="A126" s="148" t="s">
        <v>794</v>
      </c>
      <c r="B126" s="148" t="s">
        <v>444</v>
      </c>
      <c r="C126" s="1" t="n">
        <v>1</v>
      </c>
      <c r="E126" s="1" t="n">
        <f aca="false">+F126-C126-D126</f>
        <v>1</v>
      </c>
      <c r="F126" s="1" t="n">
        <v>2</v>
      </c>
      <c r="G126" s="150" t="n">
        <f aca="false">C126/F126</f>
        <v>0.5</v>
      </c>
      <c r="H126" s="150" t="n">
        <f aca="false">D126/F126</f>
        <v>0</v>
      </c>
      <c r="I126" s="150" t="n">
        <f aca="false">G126+H126</f>
        <v>0.5</v>
      </c>
      <c r="J126" s="150" t="n">
        <f aca="false">D126/(C126+D126)</f>
        <v>0</v>
      </c>
    </row>
  </sheetData>
  <autoFilter ref="A1:I12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80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380" activeCellId="0" sqref="A380"/>
    </sheetView>
  </sheetViews>
  <sheetFormatPr defaultColWidth="11.8046875" defaultRowHeight="12.8" zeroHeight="false" outlineLevelRow="0" outlineLevelCol="0"/>
  <cols>
    <col collapsed="false" customWidth="true" hidden="false" outlineLevel="0" max="7" min="4" style="120" width="11.5"/>
    <col collapsed="false" customWidth="true" hidden="false" outlineLevel="0" max="8" min="8" style="89" width="11.5"/>
  </cols>
  <sheetData>
    <row r="1" customFormat="false" ht="12.8" hidden="false" customHeight="false" outlineLevel="0" collapsed="false">
      <c r="A1" s="148" t="s">
        <v>6</v>
      </c>
      <c r="B1" s="148" t="s">
        <v>795</v>
      </c>
      <c r="C1" s="148" t="s">
        <v>647</v>
      </c>
      <c r="D1" s="151" t="s">
        <v>648</v>
      </c>
      <c r="E1" s="151" t="s">
        <v>602</v>
      </c>
      <c r="F1" s="151" t="s">
        <v>796</v>
      </c>
      <c r="G1" s="151" t="s">
        <v>797</v>
      </c>
      <c r="H1" s="152" t="s">
        <v>605</v>
      </c>
      <c r="I1" s="148" t="s">
        <v>653</v>
      </c>
      <c r="J1" s="148" t="s">
        <v>648</v>
      </c>
      <c r="K1" s="148" t="s">
        <v>602</v>
      </c>
      <c r="L1" s="148" t="s">
        <v>796</v>
      </c>
      <c r="M1" s="148" t="s">
        <v>649</v>
      </c>
      <c r="N1" s="148" t="s">
        <v>650</v>
      </c>
      <c r="O1" s="148" t="s">
        <v>798</v>
      </c>
    </row>
    <row r="2" customFormat="false" ht="12.8" hidden="false" customHeight="false" outlineLevel="0" collapsed="false">
      <c r="A2" s="1" t="n">
        <v>2020</v>
      </c>
      <c r="C2" s="1" t="s">
        <v>19</v>
      </c>
      <c r="D2" s="120" t="n">
        <v>6130</v>
      </c>
      <c r="E2" s="120" t="n">
        <v>4141</v>
      </c>
      <c r="F2" s="120" t="n">
        <f aca="false">SUM(D2:E2)</f>
        <v>10271</v>
      </c>
      <c r="G2" s="120" t="n">
        <v>31746</v>
      </c>
      <c r="H2" s="89" t="n">
        <v>42020</v>
      </c>
      <c r="I2" s="153" t="n">
        <f aca="false">+1-G2/H2</f>
        <v>0.244502617801047</v>
      </c>
      <c r="J2" s="1" t="n">
        <v>9237</v>
      </c>
      <c r="K2" s="1" t="n">
        <v>4638</v>
      </c>
      <c r="L2" s="1" t="n">
        <v>13875</v>
      </c>
      <c r="M2" s="1" t="n">
        <v>52442</v>
      </c>
      <c r="N2" s="1" t="n">
        <v>66437</v>
      </c>
      <c r="O2" s="153" t="n">
        <f aca="false">+1-M2/N2</f>
        <v>0.210650691632675</v>
      </c>
    </row>
    <row r="3" customFormat="false" ht="12.8" hidden="false" customHeight="false" outlineLevel="0" collapsed="false">
      <c r="A3" s="1" t="n">
        <v>2020</v>
      </c>
      <c r="B3" s="148" t="s">
        <v>78</v>
      </c>
      <c r="C3" s="148" t="s">
        <v>79</v>
      </c>
      <c r="D3" s="151" t="n">
        <v>823</v>
      </c>
      <c r="E3" s="151" t="n">
        <v>143</v>
      </c>
      <c r="F3" s="120" t="n">
        <f aca="false">SUM(D3:E3)</f>
        <v>966</v>
      </c>
      <c r="G3" s="151" t="n">
        <v>3219</v>
      </c>
      <c r="H3" s="152" t="n">
        <v>4185</v>
      </c>
      <c r="I3" s="153" t="n">
        <f aca="false">+1-G3/H3</f>
        <v>0.230824372759857</v>
      </c>
      <c r="J3" s="1" t="n">
        <v>801</v>
      </c>
      <c r="K3" s="1" t="n">
        <v>153</v>
      </c>
      <c r="L3" s="1" t="n">
        <v>954</v>
      </c>
      <c r="M3" s="1" t="n">
        <f aca="false">+N3-J3-K3</f>
        <v>2567</v>
      </c>
      <c r="N3" s="1" t="n">
        <v>3521</v>
      </c>
      <c r="O3" s="153" t="n">
        <f aca="false">+1-M3/N3</f>
        <v>0.270945754047146</v>
      </c>
    </row>
    <row r="4" customFormat="false" ht="12.8" hidden="false" customHeight="false" outlineLevel="0" collapsed="false">
      <c r="A4" s="1" t="n">
        <v>2020</v>
      </c>
      <c r="B4" s="148" t="s">
        <v>62</v>
      </c>
      <c r="C4" s="148" t="s">
        <v>63</v>
      </c>
      <c r="D4" s="151" t="n">
        <v>501</v>
      </c>
      <c r="E4" s="151" t="n">
        <v>2029</v>
      </c>
      <c r="F4" s="120" t="n">
        <f aca="false">SUM(D4:E4)</f>
        <v>2530</v>
      </c>
      <c r="G4" s="151" t="n">
        <v>609</v>
      </c>
      <c r="H4" s="152" t="n">
        <v>3139</v>
      </c>
      <c r="I4" s="153" t="n">
        <f aca="false">+1-G4/H4</f>
        <v>0.805989168525008</v>
      </c>
      <c r="J4" s="149" t="n">
        <v>521</v>
      </c>
      <c r="K4" s="149" t="n">
        <v>1208</v>
      </c>
      <c r="L4" s="1" t="n">
        <v>1729</v>
      </c>
      <c r="M4" s="1" t="n">
        <f aca="false">+N4-J4-K4</f>
        <v>583</v>
      </c>
      <c r="N4" s="1" t="n">
        <v>2312</v>
      </c>
      <c r="O4" s="153" t="n">
        <f aca="false">+1-M4/N4</f>
        <v>0.747837370242215</v>
      </c>
    </row>
    <row r="5" customFormat="false" ht="12.8" hidden="false" customHeight="false" outlineLevel="0" collapsed="false">
      <c r="A5" s="1" t="n">
        <v>2020</v>
      </c>
      <c r="B5" s="148" t="s">
        <v>70</v>
      </c>
      <c r="C5" s="148" t="s">
        <v>71</v>
      </c>
      <c r="D5" s="151" t="n">
        <v>30</v>
      </c>
      <c r="E5" s="151" t="n">
        <v>20</v>
      </c>
      <c r="F5" s="120" t="n">
        <f aca="false">SUM(D5:E5)</f>
        <v>50</v>
      </c>
      <c r="G5" s="151" t="n">
        <v>2536</v>
      </c>
      <c r="H5" s="152" t="n">
        <v>2586</v>
      </c>
      <c r="I5" s="153" t="n">
        <f aca="false">+1-G5/H5</f>
        <v>0.0193348801237432</v>
      </c>
      <c r="J5" s="1" t="n">
        <v>83</v>
      </c>
      <c r="K5" s="1" t="n">
        <v>89</v>
      </c>
      <c r="L5" s="1" t="n">
        <v>172</v>
      </c>
      <c r="M5" s="1" t="n">
        <f aca="false">+N5-J5-K5</f>
        <v>5376</v>
      </c>
      <c r="N5" s="1" t="n">
        <v>5548</v>
      </c>
      <c r="O5" s="153" t="n">
        <f aca="false">+1-M5/N5</f>
        <v>0.0310021629416006</v>
      </c>
    </row>
    <row r="6" customFormat="false" ht="12.8" hidden="false" customHeight="false" outlineLevel="0" collapsed="false">
      <c r="A6" s="1" t="n">
        <v>2020</v>
      </c>
      <c r="B6" s="148" t="s">
        <v>86</v>
      </c>
      <c r="C6" s="148" t="s">
        <v>87</v>
      </c>
      <c r="D6" s="151" t="n">
        <v>49</v>
      </c>
      <c r="E6" s="151" t="n">
        <v>81</v>
      </c>
      <c r="F6" s="120" t="n">
        <f aca="false">SUM(D6:E6)</f>
        <v>130</v>
      </c>
      <c r="G6" s="151" t="n">
        <v>2393</v>
      </c>
      <c r="H6" s="152" t="n">
        <v>2523</v>
      </c>
      <c r="I6" s="153" t="n">
        <f aca="false">+1-G6/H6</f>
        <v>0.0515259611573523</v>
      </c>
      <c r="J6" s="1" t="n">
        <v>118</v>
      </c>
      <c r="K6" s="1" t="n">
        <v>277</v>
      </c>
      <c r="L6" s="1" t="n">
        <v>395</v>
      </c>
      <c r="M6" s="1" t="n">
        <f aca="false">+N6-J6-K6</f>
        <v>5727</v>
      </c>
      <c r="N6" s="1" t="n">
        <v>6122</v>
      </c>
      <c r="O6" s="153" t="n">
        <f aca="false">+1-M6/N6</f>
        <v>0.0645213982358707</v>
      </c>
    </row>
    <row r="7" customFormat="false" ht="12.8" hidden="false" customHeight="false" outlineLevel="0" collapsed="false">
      <c r="A7" s="1" t="n">
        <v>2020</v>
      </c>
      <c r="B7" s="148" t="s">
        <v>54</v>
      </c>
      <c r="C7" s="148" t="s">
        <v>55</v>
      </c>
      <c r="D7" s="151" t="n">
        <v>292</v>
      </c>
      <c r="E7" s="151" t="n">
        <v>126</v>
      </c>
      <c r="F7" s="120" t="n">
        <f aca="false">SUM(D7:E7)</f>
        <v>418</v>
      </c>
      <c r="G7" s="151" t="n">
        <v>1702</v>
      </c>
      <c r="H7" s="152" t="n">
        <v>2120</v>
      </c>
      <c r="I7" s="153" t="n">
        <f aca="false">+1-G7/H7</f>
        <v>0.197169811320755</v>
      </c>
      <c r="J7" s="1" t="n">
        <v>483</v>
      </c>
      <c r="K7" s="1" t="n">
        <v>174</v>
      </c>
      <c r="L7" s="1" t="n">
        <v>657</v>
      </c>
      <c r="M7" s="1" t="n">
        <f aca="false">+N7-J7-K7</f>
        <v>2157</v>
      </c>
      <c r="N7" s="1" t="n">
        <v>2814</v>
      </c>
      <c r="O7" s="153" t="n">
        <f aca="false">+1-M7/N7</f>
        <v>0.233475479744137</v>
      </c>
    </row>
    <row r="8" customFormat="false" ht="12.8" hidden="false" customHeight="false" outlineLevel="0" collapsed="false">
      <c r="A8" s="1" t="n">
        <v>2020</v>
      </c>
      <c r="B8" s="148" t="s">
        <v>118</v>
      </c>
      <c r="C8" s="148" t="s">
        <v>119</v>
      </c>
      <c r="D8" s="151" t="n">
        <v>21</v>
      </c>
      <c r="E8" s="151" t="n">
        <v>10</v>
      </c>
      <c r="F8" s="120" t="n">
        <f aca="false">SUM(D8:E8)</f>
        <v>31</v>
      </c>
      <c r="G8" s="151" t="n">
        <v>1930</v>
      </c>
      <c r="H8" s="152" t="n">
        <v>1961</v>
      </c>
      <c r="I8" s="153" t="n">
        <f aca="false">+1-G8/H8</f>
        <v>0.01580826109128</v>
      </c>
      <c r="J8" s="1" t="n">
        <v>35</v>
      </c>
      <c r="K8" s="1" t="n">
        <v>19</v>
      </c>
      <c r="L8" s="1" t="n">
        <v>54</v>
      </c>
      <c r="M8" s="1" t="n">
        <f aca="false">+N8-J8-K8</f>
        <v>2820</v>
      </c>
      <c r="N8" s="1" t="n">
        <v>2874</v>
      </c>
      <c r="O8" s="153" t="n">
        <f aca="false">+1-M8/N8</f>
        <v>0.0187891440501043</v>
      </c>
    </row>
    <row r="9" customFormat="false" ht="12.8" hidden="false" customHeight="false" outlineLevel="0" collapsed="false">
      <c r="A9" s="1" t="n">
        <v>2020</v>
      </c>
      <c r="B9" s="148" t="s">
        <v>82</v>
      </c>
      <c r="C9" s="148" t="s">
        <v>83</v>
      </c>
      <c r="D9" s="151" t="n">
        <v>293</v>
      </c>
      <c r="E9" s="151" t="n">
        <v>44</v>
      </c>
      <c r="F9" s="120" t="n">
        <f aca="false">SUM(D9:E9)</f>
        <v>337</v>
      </c>
      <c r="G9" s="151" t="n">
        <v>1601</v>
      </c>
      <c r="H9" s="152" t="n">
        <v>1938</v>
      </c>
      <c r="I9" s="153" t="n">
        <f aca="false">+1-G9/H9</f>
        <v>0.173890608875129</v>
      </c>
      <c r="J9" s="1" t="n">
        <v>444</v>
      </c>
      <c r="K9" s="1" t="n">
        <v>62</v>
      </c>
      <c r="L9" s="1" t="n">
        <v>506</v>
      </c>
      <c r="M9" s="1" t="n">
        <f aca="false">+N9-J9-K9</f>
        <v>1932</v>
      </c>
      <c r="N9" s="1" t="n">
        <v>2438</v>
      </c>
      <c r="O9" s="153" t="n">
        <f aca="false">+1-M9/N9</f>
        <v>0.207547169811321</v>
      </c>
    </row>
    <row r="10" customFormat="false" ht="12.8" hidden="false" customHeight="false" outlineLevel="0" collapsed="false">
      <c r="A10" s="1" t="n">
        <v>2020</v>
      </c>
      <c r="B10" s="148" t="s">
        <v>74</v>
      </c>
      <c r="C10" s="148" t="s">
        <v>695</v>
      </c>
      <c r="D10" s="151" t="n">
        <v>281</v>
      </c>
      <c r="E10" s="151" t="n">
        <v>75</v>
      </c>
      <c r="F10" s="120" t="n">
        <f aca="false">SUM(D10:E10)</f>
        <v>356</v>
      </c>
      <c r="G10" s="151" t="n">
        <v>1435</v>
      </c>
      <c r="H10" s="152" t="n">
        <v>1791</v>
      </c>
      <c r="I10" s="153" t="n">
        <f aca="false">+1-G10/H10</f>
        <v>0.198771635957566</v>
      </c>
      <c r="J10" s="1" t="n">
        <v>607</v>
      </c>
      <c r="K10" s="1" t="n">
        <v>149</v>
      </c>
      <c r="L10" s="1" t="n">
        <v>756</v>
      </c>
      <c r="M10" s="1" t="n">
        <f aca="false">+N10-J10-K10</f>
        <v>3011</v>
      </c>
      <c r="N10" s="1" t="n">
        <v>3767</v>
      </c>
      <c r="O10" s="153" t="n">
        <f aca="false">+1-M10/N10</f>
        <v>0.20069020440669</v>
      </c>
    </row>
    <row r="11" customFormat="false" ht="12.8" hidden="false" customHeight="false" outlineLevel="0" collapsed="false">
      <c r="A11" s="1" t="n">
        <v>2020</v>
      </c>
      <c r="B11" s="148" t="s">
        <v>134</v>
      </c>
      <c r="C11" s="148" t="s">
        <v>135</v>
      </c>
      <c r="D11" s="151" t="n">
        <v>75</v>
      </c>
      <c r="E11" s="151" t="n">
        <v>37</v>
      </c>
      <c r="F11" s="120" t="n">
        <f aca="false">SUM(D11:E11)</f>
        <v>112</v>
      </c>
      <c r="G11" s="151" t="n">
        <v>1596</v>
      </c>
      <c r="H11" s="152" t="n">
        <v>1708</v>
      </c>
      <c r="I11" s="153" t="n">
        <f aca="false">+1-G11/H11</f>
        <v>0.0655737704918032</v>
      </c>
      <c r="J11" s="1" t="n">
        <v>45</v>
      </c>
      <c r="K11" s="1" t="n">
        <v>40</v>
      </c>
      <c r="L11" s="1" t="n">
        <v>85</v>
      </c>
      <c r="M11" s="1" t="n">
        <f aca="false">+N11-J11-K11</f>
        <v>2277</v>
      </c>
      <c r="N11" s="1" t="n">
        <v>2362</v>
      </c>
      <c r="O11" s="153" t="n">
        <f aca="false">+1-M11/N11</f>
        <v>0.0359864521591872</v>
      </c>
    </row>
    <row r="12" customFormat="false" ht="12.8" hidden="false" customHeight="false" outlineLevel="0" collapsed="false">
      <c r="A12" s="1" t="n">
        <v>2020</v>
      </c>
      <c r="B12" s="148" t="s">
        <v>94</v>
      </c>
      <c r="C12" s="148" t="s">
        <v>95</v>
      </c>
      <c r="D12" s="151" t="n">
        <v>120</v>
      </c>
      <c r="E12" s="151" t="n">
        <v>27</v>
      </c>
      <c r="F12" s="120" t="n">
        <f aca="false">SUM(D12:E12)</f>
        <v>147</v>
      </c>
      <c r="G12" s="151" t="n">
        <v>1517</v>
      </c>
      <c r="H12" s="152" t="n">
        <v>1664</v>
      </c>
      <c r="I12" s="153" t="n">
        <f aca="false">+1-G12/H12</f>
        <v>0.0883413461538462</v>
      </c>
      <c r="J12" s="1" t="n">
        <v>170</v>
      </c>
      <c r="K12" s="1" t="n">
        <v>46</v>
      </c>
      <c r="L12" s="1" t="n">
        <v>216</v>
      </c>
      <c r="M12" s="1" t="n">
        <f aca="false">+N12-J12-K12</f>
        <v>1755</v>
      </c>
      <c r="N12" s="1" t="n">
        <v>1971</v>
      </c>
      <c r="O12" s="153" t="n">
        <f aca="false">+1-M12/N12</f>
        <v>0.10958904109589</v>
      </c>
    </row>
    <row r="13" customFormat="false" ht="12.8" hidden="false" customHeight="false" outlineLevel="0" collapsed="false">
      <c r="A13" s="1" t="n">
        <v>2020</v>
      </c>
      <c r="B13" s="148" t="s">
        <v>126</v>
      </c>
      <c r="C13" s="148" t="s">
        <v>127</v>
      </c>
      <c r="D13" s="151" t="n">
        <v>440</v>
      </c>
      <c r="E13" s="151" t="n">
        <v>244</v>
      </c>
      <c r="F13" s="120" t="n">
        <f aca="false">SUM(D13:E13)</f>
        <v>684</v>
      </c>
      <c r="G13" s="151" t="n">
        <v>674</v>
      </c>
      <c r="H13" s="152" t="n">
        <v>1358</v>
      </c>
      <c r="I13" s="153" t="n">
        <f aca="false">+1-G13/H13</f>
        <v>0.503681885125184</v>
      </c>
      <c r="J13" s="1" t="n">
        <v>743</v>
      </c>
      <c r="K13" s="1" t="n">
        <v>635</v>
      </c>
      <c r="L13" s="1" t="n">
        <v>1378</v>
      </c>
      <c r="M13" s="1" t="n">
        <f aca="false">+N13-J13-K13</f>
        <v>980</v>
      </c>
      <c r="N13" s="1" t="n">
        <v>2358</v>
      </c>
      <c r="O13" s="153" t="n">
        <f aca="false">+1-M13/N13</f>
        <v>0.584393553859203</v>
      </c>
    </row>
    <row r="14" customFormat="false" ht="12.8" hidden="false" customHeight="false" outlineLevel="0" collapsed="false">
      <c r="A14" s="1" t="n">
        <v>2020</v>
      </c>
      <c r="B14" s="148" t="s">
        <v>66</v>
      </c>
      <c r="C14" s="148" t="s">
        <v>759</v>
      </c>
      <c r="D14" s="151" t="n">
        <v>197</v>
      </c>
      <c r="E14" s="151" t="n">
        <v>67</v>
      </c>
      <c r="F14" s="120" t="n">
        <f aca="false">SUM(D14:E14)</f>
        <v>264</v>
      </c>
      <c r="G14" s="151" t="n">
        <v>1037</v>
      </c>
      <c r="H14" s="152" t="n">
        <v>1301</v>
      </c>
      <c r="I14" s="153" t="n">
        <f aca="false">+1-G14/H14</f>
        <v>0.202920830130669</v>
      </c>
      <c r="J14" s="1" t="n">
        <v>443</v>
      </c>
      <c r="K14" s="1" t="n">
        <v>125</v>
      </c>
      <c r="L14" s="1" t="n">
        <v>568</v>
      </c>
      <c r="M14" s="1" t="n">
        <f aca="false">+N14-J14-K14</f>
        <v>2220</v>
      </c>
      <c r="N14" s="1" t="n">
        <v>2788</v>
      </c>
      <c r="O14" s="153" t="n">
        <f aca="false">+1-M14/N14</f>
        <v>0.203730272596844</v>
      </c>
    </row>
    <row r="15" customFormat="false" ht="12.8" hidden="false" customHeight="false" outlineLevel="0" collapsed="false">
      <c r="A15" s="1" t="n">
        <v>2020</v>
      </c>
      <c r="B15" s="148" t="s">
        <v>110</v>
      </c>
      <c r="C15" s="148" t="s">
        <v>111</v>
      </c>
      <c r="D15" s="151" t="n">
        <v>288</v>
      </c>
      <c r="E15" s="151" t="n">
        <v>489</v>
      </c>
      <c r="F15" s="120" t="n">
        <f aca="false">SUM(D15:E15)</f>
        <v>777</v>
      </c>
      <c r="G15" s="151" t="n">
        <v>435</v>
      </c>
      <c r="H15" s="152" t="n">
        <v>1212</v>
      </c>
      <c r="I15" s="153" t="n">
        <f aca="false">+1-G15/H15</f>
        <v>0.641089108910891</v>
      </c>
      <c r="J15" s="1" t="n">
        <v>133</v>
      </c>
      <c r="K15" s="1" t="n">
        <v>406</v>
      </c>
      <c r="L15" s="1" t="n">
        <v>539</v>
      </c>
      <c r="M15" s="1" t="n">
        <f aca="false">+N15-J15-K15</f>
        <v>260</v>
      </c>
      <c r="N15" s="1" t="n">
        <v>799</v>
      </c>
      <c r="O15" s="153" t="n">
        <f aca="false">+1-M15/N15</f>
        <v>0.67459324155194</v>
      </c>
    </row>
    <row r="16" customFormat="false" ht="12.8" hidden="false" customHeight="false" outlineLevel="0" collapsed="false">
      <c r="A16" s="1" t="n">
        <v>2020</v>
      </c>
      <c r="B16" s="148" t="s">
        <v>58</v>
      </c>
      <c r="C16" s="148" t="s">
        <v>59</v>
      </c>
      <c r="D16" s="151" t="n">
        <v>395</v>
      </c>
      <c r="E16" s="151" t="n">
        <v>8</v>
      </c>
      <c r="F16" s="120" t="n">
        <f aca="false">SUM(D16:E16)</f>
        <v>403</v>
      </c>
      <c r="G16" s="151" t="n">
        <v>740</v>
      </c>
      <c r="H16" s="152" t="n">
        <v>1143</v>
      </c>
      <c r="I16" s="153" t="n">
        <f aca="false">+1-G16/H16</f>
        <v>0.352580927384077</v>
      </c>
      <c r="J16" s="1" t="n">
        <v>495</v>
      </c>
      <c r="K16" s="1" t="n">
        <v>6</v>
      </c>
      <c r="L16" s="1" t="n">
        <v>501</v>
      </c>
      <c r="M16" s="1" t="n">
        <f aca="false">+N16-J16-K16</f>
        <v>911</v>
      </c>
      <c r="N16" s="1" t="n">
        <v>1412</v>
      </c>
      <c r="O16" s="153" t="n">
        <f aca="false">+1-M16/N16</f>
        <v>0.354815864022663</v>
      </c>
    </row>
    <row r="17" customFormat="false" ht="12.8" hidden="false" customHeight="false" outlineLevel="0" collapsed="false">
      <c r="A17" s="1" t="n">
        <v>2020</v>
      </c>
      <c r="B17" s="148" t="s">
        <v>98</v>
      </c>
      <c r="C17" s="148" t="s">
        <v>99</v>
      </c>
      <c r="D17" s="151" t="n">
        <v>252</v>
      </c>
      <c r="E17" s="151" t="n">
        <v>27</v>
      </c>
      <c r="F17" s="120" t="n">
        <f aca="false">SUM(D17:E17)</f>
        <v>279</v>
      </c>
      <c r="G17" s="151" t="n">
        <v>746</v>
      </c>
      <c r="H17" s="152" t="n">
        <v>1025</v>
      </c>
      <c r="I17" s="153" t="n">
        <f aca="false">+1-G17/H17</f>
        <v>0.27219512195122</v>
      </c>
      <c r="J17" s="1" t="n">
        <v>288</v>
      </c>
      <c r="K17" s="1" t="n">
        <v>29</v>
      </c>
      <c r="L17" s="1" t="n">
        <v>317</v>
      </c>
      <c r="M17" s="1" t="n">
        <f aca="false">+N17-J17-K17</f>
        <v>885</v>
      </c>
      <c r="N17" s="1" t="n">
        <v>1202</v>
      </c>
      <c r="O17" s="153" t="n">
        <f aca="false">+1-M17/N17</f>
        <v>0.263727121464226</v>
      </c>
    </row>
    <row r="18" customFormat="false" ht="12.8" hidden="false" customHeight="false" outlineLevel="0" collapsed="false">
      <c r="A18" s="1" t="n">
        <v>2020</v>
      </c>
      <c r="B18" s="148" t="s">
        <v>166</v>
      </c>
      <c r="C18" s="148" t="s">
        <v>167</v>
      </c>
      <c r="D18" s="151" t="n">
        <v>459</v>
      </c>
      <c r="E18" s="151" t="n">
        <v>136</v>
      </c>
      <c r="F18" s="120" t="n">
        <f aca="false">SUM(D18:E18)</f>
        <v>595</v>
      </c>
      <c r="G18" s="151" t="n">
        <v>324</v>
      </c>
      <c r="H18" s="152" t="n">
        <v>919</v>
      </c>
      <c r="I18" s="153" t="n">
        <f aca="false">+1-G18/H18</f>
        <v>0.647442872687704</v>
      </c>
      <c r="J18" s="1" t="n">
        <v>646</v>
      </c>
      <c r="K18" s="1" t="n">
        <v>90</v>
      </c>
      <c r="L18" s="1" t="n">
        <v>736</v>
      </c>
      <c r="M18" s="1" t="n">
        <f aca="false">+N18-J18-K18</f>
        <v>490</v>
      </c>
      <c r="N18" s="1" t="n">
        <v>1226</v>
      </c>
      <c r="O18" s="153" t="n">
        <f aca="false">+1-M18/N18</f>
        <v>0.600326264274062</v>
      </c>
    </row>
    <row r="19" customFormat="false" ht="12.8" hidden="false" customHeight="false" outlineLevel="0" collapsed="false">
      <c r="A19" s="1" t="n">
        <v>2020</v>
      </c>
      <c r="B19" s="148" t="s">
        <v>90</v>
      </c>
      <c r="C19" s="148" t="s">
        <v>91</v>
      </c>
      <c r="D19" s="151" t="n">
        <v>18</v>
      </c>
      <c r="E19" s="151" t="n">
        <v>23</v>
      </c>
      <c r="F19" s="120" t="n">
        <f aca="false">SUM(D19:E19)</f>
        <v>41</v>
      </c>
      <c r="G19" s="151" t="n">
        <v>852</v>
      </c>
      <c r="H19" s="152" t="n">
        <v>893</v>
      </c>
      <c r="I19" s="153" t="n">
        <f aca="false">+1-G19/H19</f>
        <v>0.0459126539753639</v>
      </c>
      <c r="J19" s="1" t="n">
        <v>22</v>
      </c>
      <c r="K19" s="1" t="n">
        <v>72</v>
      </c>
      <c r="L19" s="1" t="n">
        <v>94</v>
      </c>
      <c r="M19" s="1" t="n">
        <f aca="false">+N19-J19-K19</f>
        <v>1514</v>
      </c>
      <c r="N19" s="1" t="n">
        <v>1608</v>
      </c>
      <c r="O19" s="153" t="n">
        <f aca="false">+1-M19/N19</f>
        <v>0.0584577114427861</v>
      </c>
    </row>
    <row r="20" customFormat="false" ht="12.8" hidden="false" customHeight="false" outlineLevel="0" collapsed="false">
      <c r="A20" s="1" t="n">
        <v>2020</v>
      </c>
      <c r="B20" s="148" t="s">
        <v>102</v>
      </c>
      <c r="C20" s="148" t="s">
        <v>103</v>
      </c>
      <c r="D20" s="151" t="n">
        <v>181</v>
      </c>
      <c r="E20" s="151" t="n">
        <v>40</v>
      </c>
      <c r="F20" s="120" t="n">
        <f aca="false">SUM(D20:E20)</f>
        <v>221</v>
      </c>
      <c r="G20" s="151" t="n">
        <v>666</v>
      </c>
      <c r="H20" s="152" t="n">
        <v>887</v>
      </c>
      <c r="I20" s="153" t="n">
        <f aca="false">+1-G20/H20</f>
        <v>0.249154453213078</v>
      </c>
      <c r="J20" s="1" t="n">
        <v>376</v>
      </c>
      <c r="K20" s="1" t="n">
        <v>81</v>
      </c>
      <c r="L20" s="1" t="n">
        <v>457</v>
      </c>
      <c r="M20" s="1" t="n">
        <f aca="false">+N20-J20-K20</f>
        <v>944</v>
      </c>
      <c r="N20" s="1" t="n">
        <v>1401</v>
      </c>
      <c r="O20" s="153" t="n">
        <f aca="false">+1-M20/N20</f>
        <v>0.326195574589579</v>
      </c>
    </row>
    <row r="21" customFormat="false" ht="12.8" hidden="false" customHeight="false" outlineLevel="0" collapsed="false">
      <c r="A21" s="1" t="n">
        <v>2020</v>
      </c>
      <c r="B21" s="148" t="s">
        <v>150</v>
      </c>
      <c r="C21" s="148" t="s">
        <v>151</v>
      </c>
      <c r="D21" s="151" t="n">
        <v>96</v>
      </c>
      <c r="E21" s="151" t="n">
        <v>15</v>
      </c>
      <c r="F21" s="120" t="n">
        <f aca="false">SUM(D21:E21)</f>
        <v>111</v>
      </c>
      <c r="G21" s="151" t="n">
        <v>741</v>
      </c>
      <c r="H21" s="152" t="n">
        <v>852</v>
      </c>
      <c r="I21" s="153" t="n">
        <f aca="false">+1-G21/H21</f>
        <v>0.130281690140845</v>
      </c>
      <c r="J21" s="1" t="n">
        <v>177</v>
      </c>
      <c r="K21" s="1" t="n">
        <v>33</v>
      </c>
      <c r="L21" s="1" t="n">
        <v>210</v>
      </c>
      <c r="M21" s="1" t="n">
        <f aca="false">+N21-J21-K21</f>
        <v>1178</v>
      </c>
      <c r="N21" s="1" t="n">
        <v>1388</v>
      </c>
      <c r="O21" s="153" t="n">
        <f aca="false">+1-M21/N21</f>
        <v>0.151296829971182</v>
      </c>
    </row>
    <row r="22" customFormat="false" ht="12.8" hidden="false" customHeight="false" outlineLevel="0" collapsed="false">
      <c r="A22" s="1" t="n">
        <v>2020</v>
      </c>
      <c r="B22" s="148" t="s">
        <v>106</v>
      </c>
      <c r="C22" s="148" t="s">
        <v>107</v>
      </c>
      <c r="D22" s="151" t="n">
        <v>113</v>
      </c>
      <c r="E22" s="151" t="n">
        <v>9</v>
      </c>
      <c r="F22" s="120" t="n">
        <f aca="false">SUM(D22:E22)</f>
        <v>122</v>
      </c>
      <c r="G22" s="151" t="n">
        <v>640</v>
      </c>
      <c r="H22" s="152" t="n">
        <v>762</v>
      </c>
      <c r="I22" s="153" t="n">
        <f aca="false">+1-G22/H22</f>
        <v>0.16010498687664</v>
      </c>
      <c r="J22" s="1" t="n">
        <v>190</v>
      </c>
      <c r="K22" s="1" t="n">
        <v>8</v>
      </c>
      <c r="L22" s="1" t="n">
        <v>198</v>
      </c>
      <c r="M22" s="1" t="n">
        <f aca="false">+N22-J22-K22</f>
        <v>751</v>
      </c>
      <c r="N22" s="1" t="n">
        <v>949</v>
      </c>
      <c r="O22" s="153" t="n">
        <f aca="false">+1-M22/N22</f>
        <v>0.208640674394099</v>
      </c>
    </row>
    <row r="23" customFormat="false" ht="12.8" hidden="false" customHeight="false" outlineLevel="0" collapsed="false">
      <c r="A23" s="1" t="n">
        <v>2020</v>
      </c>
      <c r="B23" s="148" t="s">
        <v>142</v>
      </c>
      <c r="C23" s="148" t="s">
        <v>143</v>
      </c>
      <c r="D23" s="151" t="n">
        <v>29</v>
      </c>
      <c r="E23" s="151" t="n">
        <v>32</v>
      </c>
      <c r="F23" s="120" t="n">
        <f aca="false">SUM(D23:E23)</f>
        <v>61</v>
      </c>
      <c r="G23" s="151" t="n">
        <v>621</v>
      </c>
      <c r="H23" s="152" t="n">
        <v>682</v>
      </c>
      <c r="I23" s="153" t="n">
        <f aca="false">+1-G23/H23</f>
        <v>0.0894428152492669</v>
      </c>
      <c r="J23" s="1" t="n">
        <v>116</v>
      </c>
      <c r="K23" s="1" t="n">
        <v>95</v>
      </c>
      <c r="L23" s="1" t="n">
        <v>211</v>
      </c>
      <c r="M23" s="1" t="n">
        <f aca="false">+N23-J23-K23</f>
        <v>1223</v>
      </c>
      <c r="N23" s="1" t="n">
        <v>1434</v>
      </c>
      <c r="O23" s="153" t="n">
        <f aca="false">+1-M23/N23</f>
        <v>0.147140864714087</v>
      </c>
    </row>
    <row r="24" customFormat="false" ht="12.8" hidden="false" customHeight="false" outlineLevel="0" collapsed="false">
      <c r="A24" s="1" t="n">
        <v>2020</v>
      </c>
      <c r="B24" s="148" t="s">
        <v>170</v>
      </c>
      <c r="C24" s="148" t="s">
        <v>171</v>
      </c>
      <c r="D24" s="151" t="n">
        <v>19</v>
      </c>
      <c r="E24" s="151" t="n">
        <v>19</v>
      </c>
      <c r="F24" s="120" t="n">
        <f aca="false">SUM(D24:E24)</f>
        <v>38</v>
      </c>
      <c r="G24" s="151" t="n">
        <v>619</v>
      </c>
      <c r="H24" s="152" t="n">
        <v>657</v>
      </c>
      <c r="I24" s="153" t="n">
        <f aca="false">+1-G24/H24</f>
        <v>0.0578386605783866</v>
      </c>
      <c r="J24" s="1" t="n">
        <v>66</v>
      </c>
      <c r="K24" s="1" t="n">
        <v>45</v>
      </c>
      <c r="L24" s="1" t="n">
        <v>111</v>
      </c>
      <c r="M24" s="1" t="n">
        <f aca="false">+N24-J24-K24</f>
        <v>1268</v>
      </c>
      <c r="N24" s="1" t="n">
        <v>1379</v>
      </c>
      <c r="O24" s="153" t="n">
        <f aca="false">+1-M24/N24</f>
        <v>0.0804931109499637</v>
      </c>
    </row>
    <row r="25" customFormat="false" ht="12.8" hidden="false" customHeight="false" outlineLevel="0" collapsed="false">
      <c r="A25" s="1" t="n">
        <v>2020</v>
      </c>
      <c r="B25" s="148" t="s">
        <v>138</v>
      </c>
      <c r="C25" s="148" t="s">
        <v>139</v>
      </c>
      <c r="D25" s="151" t="n">
        <v>122</v>
      </c>
      <c r="E25" s="151" t="n">
        <v>37</v>
      </c>
      <c r="F25" s="120" t="n">
        <f aca="false">SUM(D25:E25)</f>
        <v>159</v>
      </c>
      <c r="G25" s="151" t="n">
        <v>358</v>
      </c>
      <c r="H25" s="152" t="n">
        <v>517</v>
      </c>
      <c r="I25" s="153" t="n">
        <f aca="false">+1-G25/H25</f>
        <v>0.307543520309478</v>
      </c>
      <c r="J25" s="1" t="n">
        <v>136</v>
      </c>
      <c r="K25" s="1" t="n">
        <v>39</v>
      </c>
      <c r="L25" s="1" t="n">
        <v>175</v>
      </c>
      <c r="M25" s="1" t="n">
        <f aca="false">+N25-J25-K25</f>
        <v>375</v>
      </c>
      <c r="N25" s="1" t="n">
        <v>550</v>
      </c>
      <c r="O25" s="153" t="n">
        <f aca="false">+1-M25/N25</f>
        <v>0.318181818181818</v>
      </c>
    </row>
    <row r="26" customFormat="false" ht="12.8" hidden="false" customHeight="false" outlineLevel="0" collapsed="false">
      <c r="A26" s="1" t="n">
        <v>2020</v>
      </c>
      <c r="B26" s="148" t="s">
        <v>343</v>
      </c>
      <c r="C26" s="148" t="s">
        <v>344</v>
      </c>
      <c r="D26" s="151" t="n">
        <v>5</v>
      </c>
      <c r="E26" s="151"/>
      <c r="F26" s="120" t="n">
        <f aca="false">SUM(D26:E26)</f>
        <v>5</v>
      </c>
      <c r="G26" s="151" t="n">
        <v>448</v>
      </c>
      <c r="H26" s="152" t="n">
        <v>453</v>
      </c>
      <c r="I26" s="153" t="n">
        <f aca="false">+1-G26/H26</f>
        <v>0.0110375275938189</v>
      </c>
      <c r="J26" s="1" t="n">
        <v>19</v>
      </c>
      <c r="L26" s="1" t="n">
        <v>19</v>
      </c>
      <c r="M26" s="1" t="n">
        <f aca="false">+N26-J26-K26</f>
        <v>1825</v>
      </c>
      <c r="N26" s="1" t="n">
        <v>1844</v>
      </c>
      <c r="O26" s="153" t="n">
        <f aca="false">+1-M26/N26</f>
        <v>0.0103036876355749</v>
      </c>
    </row>
    <row r="27" customFormat="false" ht="12.8" hidden="false" customHeight="false" outlineLevel="0" collapsed="false">
      <c r="A27" s="1" t="n">
        <v>2020</v>
      </c>
      <c r="B27" s="148" t="s">
        <v>214</v>
      </c>
      <c r="C27" s="148" t="s">
        <v>215</v>
      </c>
      <c r="D27" s="151" t="n">
        <v>17</v>
      </c>
      <c r="E27" s="151" t="n">
        <v>17</v>
      </c>
      <c r="F27" s="120" t="n">
        <f aca="false">SUM(D27:E27)</f>
        <v>34</v>
      </c>
      <c r="G27" s="151" t="n">
        <v>352</v>
      </c>
      <c r="H27" s="152" t="n">
        <v>386</v>
      </c>
      <c r="I27" s="153" t="n">
        <f aca="false">+1-G27/H27</f>
        <v>0.0880829015544041</v>
      </c>
      <c r="J27" s="1" t="n">
        <v>56</v>
      </c>
      <c r="K27" s="1" t="n">
        <v>28</v>
      </c>
      <c r="L27" s="1" t="n">
        <v>84</v>
      </c>
      <c r="M27" s="1" t="n">
        <f aca="false">+N27-J27-K27</f>
        <v>855</v>
      </c>
      <c r="N27" s="1" t="n">
        <v>939</v>
      </c>
      <c r="O27" s="153" t="n">
        <f aca="false">+1-M27/N27</f>
        <v>0.0894568690095847</v>
      </c>
    </row>
    <row r="28" customFormat="false" ht="12.8" hidden="false" customHeight="false" outlineLevel="0" collapsed="false">
      <c r="A28" s="1" t="n">
        <v>2020</v>
      </c>
      <c r="B28" s="148" t="s">
        <v>114</v>
      </c>
      <c r="C28" s="148" t="s">
        <v>115</v>
      </c>
      <c r="D28" s="151" t="n">
        <v>46</v>
      </c>
      <c r="E28" s="151" t="n">
        <v>14</v>
      </c>
      <c r="F28" s="120" t="n">
        <f aca="false">SUM(D28:E28)</f>
        <v>60</v>
      </c>
      <c r="G28" s="151" t="n">
        <v>306</v>
      </c>
      <c r="H28" s="152" t="n">
        <v>366</v>
      </c>
      <c r="I28" s="153" t="n">
        <f aca="false">+1-G28/H28</f>
        <v>0.163934426229508</v>
      </c>
      <c r="J28" s="1" t="n">
        <v>105</v>
      </c>
      <c r="K28" s="1" t="n">
        <v>31</v>
      </c>
      <c r="L28" s="1" t="n">
        <v>136</v>
      </c>
      <c r="M28" s="1" t="n">
        <f aca="false">+N28-J28-K28</f>
        <v>656</v>
      </c>
      <c r="N28" s="1" t="n">
        <v>792</v>
      </c>
      <c r="O28" s="153" t="n">
        <f aca="false">+1-M28/N28</f>
        <v>0.171717171717172</v>
      </c>
    </row>
    <row r="29" customFormat="false" ht="12.8" hidden="false" customHeight="false" outlineLevel="0" collapsed="false">
      <c r="A29" s="1" t="n">
        <v>2020</v>
      </c>
      <c r="B29" s="148" t="s">
        <v>162</v>
      </c>
      <c r="C29" s="148" t="s">
        <v>163</v>
      </c>
      <c r="D29" s="151" t="n">
        <v>35</v>
      </c>
      <c r="E29" s="151" t="n">
        <v>17</v>
      </c>
      <c r="F29" s="120" t="n">
        <f aca="false">SUM(D29:E29)</f>
        <v>52</v>
      </c>
      <c r="G29" s="151" t="n">
        <v>308</v>
      </c>
      <c r="H29" s="152" t="n">
        <v>360</v>
      </c>
      <c r="I29" s="153" t="n">
        <f aca="false">+1-G29/H29</f>
        <v>0.144444444444445</v>
      </c>
      <c r="J29" s="1" t="n">
        <v>73</v>
      </c>
      <c r="K29" s="1" t="n">
        <v>49</v>
      </c>
      <c r="L29" s="1" t="n">
        <v>122</v>
      </c>
      <c r="M29" s="1" t="n">
        <f aca="false">+N29-J29-K29</f>
        <v>507</v>
      </c>
      <c r="N29" s="1" t="n">
        <v>629</v>
      </c>
      <c r="O29" s="153" t="n">
        <f aca="false">+1-M29/N29</f>
        <v>0.1939586645469</v>
      </c>
    </row>
    <row r="30" customFormat="false" ht="12.8" hidden="false" customHeight="false" outlineLevel="0" collapsed="false">
      <c r="A30" s="1" t="n">
        <v>2020</v>
      </c>
      <c r="B30" s="148" t="s">
        <v>178</v>
      </c>
      <c r="C30" s="148" t="s">
        <v>179</v>
      </c>
      <c r="D30" s="151" t="n">
        <v>109</v>
      </c>
      <c r="E30" s="151" t="n">
        <v>8</v>
      </c>
      <c r="F30" s="120" t="n">
        <f aca="false">SUM(D30:E30)</f>
        <v>117</v>
      </c>
      <c r="G30" s="151" t="n">
        <v>164</v>
      </c>
      <c r="H30" s="152" t="n">
        <v>281</v>
      </c>
      <c r="I30" s="153" t="n">
        <f aca="false">+1-G30/H30</f>
        <v>0.416370106761566</v>
      </c>
      <c r="J30" s="1" t="n">
        <v>80</v>
      </c>
      <c r="K30" s="1" t="n">
        <v>3</v>
      </c>
      <c r="L30" s="1" t="n">
        <v>83</v>
      </c>
      <c r="M30" s="1" t="n">
        <f aca="false">+N30-J30-K30</f>
        <v>168</v>
      </c>
      <c r="N30" s="1" t="n">
        <v>251</v>
      </c>
      <c r="O30" s="153" t="n">
        <f aca="false">+1-M30/N30</f>
        <v>0.330677290836653</v>
      </c>
    </row>
    <row r="31" customFormat="false" ht="12.8" hidden="false" customHeight="false" outlineLevel="0" collapsed="false">
      <c r="A31" s="1" t="n">
        <v>2020</v>
      </c>
      <c r="B31" s="148" t="s">
        <v>146</v>
      </c>
      <c r="C31" s="148" t="s">
        <v>147</v>
      </c>
      <c r="D31" s="151" t="n">
        <v>53</v>
      </c>
      <c r="E31" s="151" t="n">
        <v>20</v>
      </c>
      <c r="F31" s="120" t="n">
        <f aca="false">SUM(D31:E31)</f>
        <v>73</v>
      </c>
      <c r="G31" s="151" t="n">
        <v>190</v>
      </c>
      <c r="H31" s="152" t="n">
        <v>263</v>
      </c>
      <c r="I31" s="153" t="n">
        <f aca="false">+1-G31/H31</f>
        <v>0.277566539923954</v>
      </c>
      <c r="J31" s="1" t="n">
        <v>148</v>
      </c>
      <c r="K31" s="1" t="n">
        <v>49</v>
      </c>
      <c r="L31" s="1" t="n">
        <v>197</v>
      </c>
      <c r="M31" s="1" t="n">
        <f aca="false">+N31-J31-K31</f>
        <v>402</v>
      </c>
      <c r="N31" s="1" t="n">
        <v>599</v>
      </c>
      <c r="O31" s="153" t="n">
        <f aca="false">+1-M31/N31</f>
        <v>0.328881469115192</v>
      </c>
    </row>
    <row r="32" customFormat="false" ht="12.8" hidden="false" customHeight="false" outlineLevel="0" collapsed="false">
      <c r="A32" s="1" t="n">
        <v>2020</v>
      </c>
      <c r="B32" s="148" t="s">
        <v>275</v>
      </c>
      <c r="C32" s="148" t="s">
        <v>276</v>
      </c>
      <c r="D32" s="151" t="n">
        <v>29</v>
      </c>
      <c r="E32" s="151" t="n">
        <v>106</v>
      </c>
      <c r="F32" s="120" t="n">
        <f aca="false">SUM(D32:E32)</f>
        <v>135</v>
      </c>
      <c r="G32" s="151" t="n">
        <v>70</v>
      </c>
      <c r="H32" s="152" t="n">
        <v>205</v>
      </c>
      <c r="I32" s="153" t="n">
        <f aca="false">+1-G32/H32</f>
        <v>0.658536585365854</v>
      </c>
      <c r="J32" s="1" t="n">
        <v>53</v>
      </c>
      <c r="K32" s="1" t="n">
        <v>110</v>
      </c>
      <c r="L32" s="1" t="n">
        <v>163</v>
      </c>
      <c r="M32" s="1" t="n">
        <f aca="false">+N32-J32-K32</f>
        <v>87</v>
      </c>
      <c r="N32" s="1" t="n">
        <v>250</v>
      </c>
      <c r="O32" s="153" t="n">
        <f aca="false">+1-M32/N32</f>
        <v>0.652</v>
      </c>
    </row>
    <row r="33" customFormat="false" ht="12.8" hidden="false" customHeight="false" outlineLevel="0" collapsed="false">
      <c r="A33" s="1" t="n">
        <v>2020</v>
      </c>
      <c r="B33" s="148" t="s">
        <v>311</v>
      </c>
      <c r="C33" s="148" t="s">
        <v>312</v>
      </c>
      <c r="D33" s="151" t="n">
        <v>3</v>
      </c>
      <c r="E33" s="151" t="n">
        <v>3</v>
      </c>
      <c r="F33" s="120" t="n">
        <f aca="false">SUM(D33:E33)</f>
        <v>6</v>
      </c>
      <c r="G33" s="151" t="n">
        <v>181</v>
      </c>
      <c r="H33" s="152" t="n">
        <v>187</v>
      </c>
      <c r="I33" s="153" t="n">
        <f aca="false">+1-G33/H33</f>
        <v>0.0320855614973262</v>
      </c>
      <c r="J33" s="1" t="n">
        <v>12</v>
      </c>
      <c r="K33" s="1" t="n">
        <v>6</v>
      </c>
      <c r="L33" s="1" t="n">
        <v>18</v>
      </c>
      <c r="M33" s="1" t="n">
        <f aca="false">+N33-J33-K33</f>
        <v>258</v>
      </c>
      <c r="N33" s="1" t="n">
        <v>276</v>
      </c>
      <c r="O33" s="153" t="n">
        <f aca="false">+1-M33/N33</f>
        <v>0.0652173913043478</v>
      </c>
    </row>
    <row r="34" customFormat="false" ht="12.8" hidden="false" customHeight="false" outlineLevel="0" collapsed="false">
      <c r="A34" s="1" t="n">
        <v>2020</v>
      </c>
      <c r="B34" s="148" t="s">
        <v>248</v>
      </c>
      <c r="C34" s="148" t="s">
        <v>249</v>
      </c>
      <c r="D34" s="151" t="n">
        <v>105</v>
      </c>
      <c r="E34" s="151" t="n">
        <v>3</v>
      </c>
      <c r="F34" s="120" t="n">
        <f aca="false">SUM(D34:E34)</f>
        <v>108</v>
      </c>
      <c r="G34" s="151" t="n">
        <v>77</v>
      </c>
      <c r="H34" s="152" t="n">
        <v>185</v>
      </c>
      <c r="I34" s="153" t="n">
        <f aca="false">+1-G34/H34</f>
        <v>0.583783783783784</v>
      </c>
      <c r="J34" s="1" t="n">
        <v>168</v>
      </c>
      <c r="K34" s="1" t="n">
        <v>5</v>
      </c>
      <c r="L34" s="1" t="n">
        <v>173</v>
      </c>
      <c r="M34" s="1" t="n">
        <f aca="false">+N34-J34-K34</f>
        <v>124</v>
      </c>
      <c r="N34" s="1" t="n">
        <v>297</v>
      </c>
      <c r="O34" s="153" t="n">
        <f aca="false">+1-M34/N34</f>
        <v>0.582491582491583</v>
      </c>
    </row>
    <row r="35" customFormat="false" ht="12.8" hidden="false" customHeight="false" outlineLevel="0" collapsed="false">
      <c r="A35" s="1" t="n">
        <v>2020</v>
      </c>
      <c r="B35" s="148" t="s">
        <v>238</v>
      </c>
      <c r="C35" s="148" t="s">
        <v>239</v>
      </c>
      <c r="D35" s="151" t="n">
        <v>26</v>
      </c>
      <c r="E35" s="151" t="n">
        <v>29</v>
      </c>
      <c r="F35" s="120" t="n">
        <f aca="false">SUM(D35:E35)</f>
        <v>55</v>
      </c>
      <c r="G35" s="151" t="n">
        <v>118</v>
      </c>
      <c r="H35" s="152" t="n">
        <v>173</v>
      </c>
      <c r="I35" s="153" t="n">
        <f aca="false">+1-G35/H35</f>
        <v>0.317919075144509</v>
      </c>
      <c r="J35" s="1" t="n">
        <v>98</v>
      </c>
      <c r="K35" s="1" t="n">
        <v>106</v>
      </c>
      <c r="L35" s="1" t="n">
        <v>204</v>
      </c>
      <c r="M35" s="1" t="n">
        <f aca="false">+N35-J35-K35</f>
        <v>386</v>
      </c>
      <c r="N35" s="1" t="n">
        <v>590</v>
      </c>
      <c r="O35" s="153" t="n">
        <f aca="false">+1-M35/N35</f>
        <v>0.345762711864407</v>
      </c>
    </row>
    <row r="36" customFormat="false" ht="12.8" hidden="false" customHeight="false" outlineLevel="0" collapsed="false">
      <c r="A36" s="1" t="n">
        <v>2020</v>
      </c>
      <c r="B36" s="148" t="s">
        <v>186</v>
      </c>
      <c r="C36" s="148" t="s">
        <v>187</v>
      </c>
      <c r="D36" s="151" t="n">
        <v>98</v>
      </c>
      <c r="E36" s="151" t="n">
        <v>3</v>
      </c>
      <c r="F36" s="120" t="n">
        <f aca="false">SUM(D36:E36)</f>
        <v>101</v>
      </c>
      <c r="G36" s="151" t="n">
        <v>68</v>
      </c>
      <c r="H36" s="152" t="n">
        <v>169</v>
      </c>
      <c r="I36" s="153" t="n">
        <f aca="false">+1-G36/H36</f>
        <v>0.597633136094675</v>
      </c>
      <c r="J36" s="1" t="n">
        <v>216</v>
      </c>
      <c r="K36" s="1" t="n">
        <v>5</v>
      </c>
      <c r="L36" s="1" t="n">
        <v>221</v>
      </c>
      <c r="M36" s="1" t="n">
        <f aca="false">+N36-J36-K36</f>
        <v>179</v>
      </c>
      <c r="N36" s="1" t="n">
        <v>400</v>
      </c>
      <c r="O36" s="153" t="n">
        <f aca="false">+1-M36/N36</f>
        <v>0.5525</v>
      </c>
    </row>
    <row r="37" customFormat="false" ht="12.8" hidden="false" customHeight="false" outlineLevel="0" collapsed="false">
      <c r="A37" s="1" t="n">
        <v>2020</v>
      </c>
      <c r="B37" s="148" t="s">
        <v>246</v>
      </c>
      <c r="C37" s="148" t="s">
        <v>247</v>
      </c>
      <c r="D37" s="151" t="n">
        <v>51</v>
      </c>
      <c r="E37" s="151" t="n">
        <v>23</v>
      </c>
      <c r="F37" s="120" t="n">
        <f aca="false">SUM(D37:E37)</f>
        <v>74</v>
      </c>
      <c r="G37" s="151" t="n">
        <v>93</v>
      </c>
      <c r="H37" s="152" t="n">
        <v>167</v>
      </c>
      <c r="I37" s="153" t="n">
        <f aca="false">+1-G37/H37</f>
        <v>0.44311377245509</v>
      </c>
      <c r="J37" s="1" t="n">
        <v>78</v>
      </c>
      <c r="K37" s="1" t="n">
        <v>49</v>
      </c>
      <c r="L37" s="1" t="n">
        <v>127</v>
      </c>
      <c r="M37" s="1" t="n">
        <f aca="false">+N37-J37-K37</f>
        <v>222</v>
      </c>
      <c r="N37" s="1" t="n">
        <v>349</v>
      </c>
      <c r="O37" s="153" t="n">
        <f aca="false">+1-M37/N37</f>
        <v>0.363896848137536</v>
      </c>
    </row>
    <row r="38" customFormat="false" ht="12.8" hidden="false" customHeight="false" outlineLevel="0" collapsed="false">
      <c r="A38" s="1" t="n">
        <v>2020</v>
      </c>
      <c r="B38" s="148" t="s">
        <v>158</v>
      </c>
      <c r="C38" s="148" t="s">
        <v>159</v>
      </c>
      <c r="D38" s="151" t="n">
        <v>26</v>
      </c>
      <c r="E38" s="151" t="n">
        <v>6</v>
      </c>
      <c r="F38" s="120" t="n">
        <f aca="false">SUM(D38:E38)</f>
        <v>32</v>
      </c>
      <c r="G38" s="151" t="n">
        <v>132</v>
      </c>
      <c r="H38" s="152" t="n">
        <v>164</v>
      </c>
      <c r="I38" s="153" t="n">
        <f aca="false">+1-G38/H38</f>
        <v>0.195121951219512</v>
      </c>
      <c r="J38" s="1" t="n">
        <v>58</v>
      </c>
      <c r="K38" s="1" t="n">
        <v>17</v>
      </c>
      <c r="L38" s="1" t="n">
        <v>75</v>
      </c>
      <c r="M38" s="1" t="n">
        <f aca="false">+N38-J38-K38</f>
        <v>304</v>
      </c>
      <c r="N38" s="1" t="n">
        <v>379</v>
      </c>
      <c r="O38" s="153" t="n">
        <f aca="false">+1-M38/N38</f>
        <v>0.197889182058048</v>
      </c>
    </row>
    <row r="39" customFormat="false" ht="12.8" hidden="false" customHeight="false" outlineLevel="0" collapsed="false">
      <c r="A39" s="1" t="n">
        <v>2020</v>
      </c>
      <c r="B39" s="148" t="s">
        <v>267</v>
      </c>
      <c r="C39" s="148" t="s">
        <v>663</v>
      </c>
      <c r="D39" s="151" t="n">
        <v>6</v>
      </c>
      <c r="E39" s="151" t="n">
        <v>5</v>
      </c>
      <c r="F39" s="120" t="n">
        <f aca="false">SUM(D39:E39)</f>
        <v>11</v>
      </c>
      <c r="G39" s="151" t="n">
        <v>150</v>
      </c>
      <c r="H39" s="152" t="n">
        <v>161</v>
      </c>
      <c r="I39" s="153" t="n">
        <f aca="false">+1-G39/H39</f>
        <v>0.0683229813664597</v>
      </c>
      <c r="J39" s="1" t="n">
        <v>14</v>
      </c>
      <c r="K39" s="1" t="n">
        <v>10</v>
      </c>
      <c r="L39" s="1" t="n">
        <v>24</v>
      </c>
      <c r="M39" s="1" t="n">
        <f aca="false">+N39-J39-K39</f>
        <v>533</v>
      </c>
      <c r="N39" s="1" t="n">
        <v>557</v>
      </c>
      <c r="O39" s="153" t="n">
        <f aca="false">+1-M39/N39</f>
        <v>0.0430879712746858</v>
      </c>
    </row>
    <row r="40" customFormat="false" ht="12.8" hidden="false" customHeight="false" outlineLevel="0" collapsed="false">
      <c r="A40" s="1" t="n">
        <v>2020</v>
      </c>
      <c r="B40" s="148" t="s">
        <v>252</v>
      </c>
      <c r="C40" s="148" t="s">
        <v>767</v>
      </c>
      <c r="D40" s="151" t="n">
        <v>17</v>
      </c>
      <c r="E40" s="151" t="n">
        <v>1</v>
      </c>
      <c r="F40" s="120" t="n">
        <f aca="false">SUM(D40:E40)</f>
        <v>18</v>
      </c>
      <c r="G40" s="151" t="n">
        <v>139</v>
      </c>
      <c r="H40" s="152" t="n">
        <v>157</v>
      </c>
      <c r="I40" s="153" t="n">
        <f aca="false">+1-G40/H40</f>
        <v>0.114649681528662</v>
      </c>
      <c r="J40" s="1" t="n">
        <v>115</v>
      </c>
      <c r="K40" s="1" t="n">
        <v>25</v>
      </c>
      <c r="L40" s="1" t="n">
        <v>140</v>
      </c>
      <c r="M40" s="1" t="n">
        <f aca="false">+N40-J40-K40</f>
        <v>1019</v>
      </c>
      <c r="N40" s="1" t="n">
        <v>1159</v>
      </c>
      <c r="O40" s="153" t="n">
        <f aca="false">+1-M40/N40</f>
        <v>0.120793787748059</v>
      </c>
    </row>
    <row r="41" customFormat="false" ht="12.8" hidden="false" customHeight="false" outlineLevel="0" collapsed="false">
      <c r="A41" s="1" t="n">
        <v>2020</v>
      </c>
      <c r="B41" s="148" t="s">
        <v>206</v>
      </c>
      <c r="C41" s="148" t="s">
        <v>207</v>
      </c>
      <c r="D41" s="151" t="n">
        <v>6</v>
      </c>
      <c r="E41" s="151" t="n">
        <v>1</v>
      </c>
      <c r="F41" s="120" t="n">
        <f aca="false">SUM(D41:E41)</f>
        <v>7</v>
      </c>
      <c r="G41" s="151" t="n">
        <v>147</v>
      </c>
      <c r="H41" s="152" t="n">
        <v>154</v>
      </c>
      <c r="I41" s="153" t="n">
        <f aca="false">+1-G41/H41</f>
        <v>0.0454545454545454</v>
      </c>
      <c r="J41" s="1" t="n">
        <v>5</v>
      </c>
      <c r="K41" s="1" t="n">
        <v>2</v>
      </c>
      <c r="L41" s="1" t="n">
        <v>7</v>
      </c>
      <c r="M41" s="1" t="n">
        <f aca="false">+N41-J41-K41</f>
        <v>180</v>
      </c>
      <c r="N41" s="1" t="n">
        <v>187</v>
      </c>
      <c r="O41" s="153" t="n">
        <f aca="false">+1-M41/N41</f>
        <v>0.0374331550802139</v>
      </c>
    </row>
    <row r="42" customFormat="false" ht="12.8" hidden="false" customHeight="false" outlineLevel="0" collapsed="false">
      <c r="A42" s="1" t="n">
        <v>2020</v>
      </c>
      <c r="B42" s="148" t="s">
        <v>218</v>
      </c>
      <c r="C42" s="148" t="s">
        <v>219</v>
      </c>
      <c r="D42" s="151" t="n">
        <v>25</v>
      </c>
      <c r="E42" s="151" t="n">
        <v>7</v>
      </c>
      <c r="F42" s="120" t="n">
        <f aca="false">SUM(D42:E42)</f>
        <v>32</v>
      </c>
      <c r="G42" s="151" t="n">
        <v>122</v>
      </c>
      <c r="H42" s="152" t="n">
        <v>154</v>
      </c>
      <c r="I42" s="153" t="n">
        <f aca="false">+1-G42/H42</f>
        <v>0.207792207792208</v>
      </c>
      <c r="J42" s="1" t="n">
        <v>52</v>
      </c>
      <c r="K42" s="1" t="n">
        <v>30</v>
      </c>
      <c r="L42" s="1" t="n">
        <v>82</v>
      </c>
      <c r="M42" s="1" t="n">
        <f aca="false">+N42-J42-K42</f>
        <v>239</v>
      </c>
      <c r="N42" s="1" t="n">
        <v>321</v>
      </c>
      <c r="O42" s="153" t="n">
        <f aca="false">+1-M42/N42</f>
        <v>0.255451713395639</v>
      </c>
    </row>
    <row r="43" customFormat="false" ht="12.8" hidden="false" customHeight="false" outlineLevel="0" collapsed="false">
      <c r="A43" s="1" t="n">
        <v>2020</v>
      </c>
      <c r="B43" s="148" t="s">
        <v>154</v>
      </c>
      <c r="C43" s="148" t="s">
        <v>155</v>
      </c>
      <c r="D43" s="151" t="n">
        <v>45</v>
      </c>
      <c r="E43" s="151" t="n">
        <v>1</v>
      </c>
      <c r="F43" s="120" t="n">
        <f aca="false">SUM(D43:E43)</f>
        <v>46</v>
      </c>
      <c r="G43" s="151" t="n">
        <v>96</v>
      </c>
      <c r="H43" s="152" t="n">
        <v>142</v>
      </c>
      <c r="I43" s="153" t="n">
        <f aca="false">+1-G43/H43</f>
        <v>0.323943661971831</v>
      </c>
      <c r="J43" s="1" t="n">
        <v>128</v>
      </c>
      <c r="K43" s="1" t="n">
        <v>5</v>
      </c>
      <c r="L43" s="1" t="n">
        <v>133</v>
      </c>
      <c r="M43" s="1" t="n">
        <f aca="false">+N43-J43-K43</f>
        <v>238</v>
      </c>
      <c r="N43" s="1" t="n">
        <v>371</v>
      </c>
      <c r="O43" s="153" t="n">
        <f aca="false">+1-M43/N43</f>
        <v>0.358490566037736</v>
      </c>
    </row>
    <row r="44" customFormat="false" ht="12.8" hidden="false" customHeight="false" outlineLevel="0" collapsed="false">
      <c r="A44" s="1" t="n">
        <v>2020</v>
      </c>
      <c r="B44" s="148" t="s">
        <v>291</v>
      </c>
      <c r="C44" s="148" t="s">
        <v>292</v>
      </c>
      <c r="D44" s="151" t="n">
        <v>1</v>
      </c>
      <c r="E44" s="151" t="n">
        <v>2</v>
      </c>
      <c r="F44" s="120" t="n">
        <f aca="false">SUM(D44:E44)</f>
        <v>3</v>
      </c>
      <c r="G44" s="151" t="n">
        <v>128</v>
      </c>
      <c r="H44" s="152" t="n">
        <v>131</v>
      </c>
      <c r="I44" s="153" t="n">
        <f aca="false">+1-G44/H44</f>
        <v>0.0229007633587787</v>
      </c>
      <c r="L44" s="1" t="n">
        <v>0</v>
      </c>
      <c r="M44" s="1" t="n">
        <f aca="false">+N44-J44-K44</f>
        <v>88</v>
      </c>
      <c r="N44" s="1" t="n">
        <v>88</v>
      </c>
      <c r="O44" s="153" t="n">
        <f aca="false">+1-M44/N44</f>
        <v>0</v>
      </c>
    </row>
    <row r="45" customFormat="false" ht="12.8" hidden="false" customHeight="false" outlineLevel="0" collapsed="false">
      <c r="A45" s="1" t="n">
        <v>2020</v>
      </c>
      <c r="B45" s="148" t="s">
        <v>130</v>
      </c>
      <c r="C45" s="148" t="s">
        <v>131</v>
      </c>
      <c r="D45" s="151" t="n">
        <v>2</v>
      </c>
      <c r="E45" s="151"/>
      <c r="F45" s="120" t="n">
        <f aca="false">SUM(D45:E45)</f>
        <v>2</v>
      </c>
      <c r="G45" s="151" t="n">
        <v>127</v>
      </c>
      <c r="H45" s="152" t="n">
        <v>129</v>
      </c>
      <c r="I45" s="153" t="n">
        <f aca="false">+1-G45/H45</f>
        <v>0.0155038759689923</v>
      </c>
      <c r="J45" s="1" t="n">
        <v>5</v>
      </c>
      <c r="K45" s="1" t="n">
        <v>2</v>
      </c>
      <c r="L45" s="1" t="n">
        <v>7</v>
      </c>
      <c r="M45" s="1" t="n">
        <f aca="false">+N45-J45-J46</f>
        <v>89</v>
      </c>
      <c r="N45" s="1" t="n">
        <v>182</v>
      </c>
      <c r="O45" s="153" t="n">
        <f aca="false">+1-M45/N45</f>
        <v>0.510989010989011</v>
      </c>
    </row>
    <row r="46" customFormat="false" ht="12.8" hidden="false" customHeight="false" outlineLevel="0" collapsed="false">
      <c r="A46" s="1" t="n">
        <v>2020</v>
      </c>
      <c r="B46" s="148" t="s">
        <v>182</v>
      </c>
      <c r="C46" s="148" t="s">
        <v>183</v>
      </c>
      <c r="D46" s="151" t="n">
        <v>39</v>
      </c>
      <c r="E46" s="151" t="n">
        <v>2</v>
      </c>
      <c r="F46" s="120" t="n">
        <f aca="false">SUM(D46:E46)</f>
        <v>41</v>
      </c>
      <c r="G46" s="151" t="n">
        <v>87</v>
      </c>
      <c r="H46" s="152" t="n">
        <v>128</v>
      </c>
      <c r="I46" s="153" t="n">
        <f aca="false">+1-G46/H46</f>
        <v>0.3203125</v>
      </c>
      <c r="J46" s="1" t="n">
        <v>88</v>
      </c>
      <c r="K46" s="1" t="n">
        <v>9</v>
      </c>
      <c r="L46" s="1" t="n">
        <v>97</v>
      </c>
      <c r="M46" s="1" t="n">
        <f aca="false">+N46-J46-K46</f>
        <v>171</v>
      </c>
      <c r="N46" s="1" t="n">
        <v>268</v>
      </c>
      <c r="O46" s="153" t="n">
        <f aca="false">+1-M46/N46</f>
        <v>0.361940298507463</v>
      </c>
    </row>
    <row r="47" customFormat="false" ht="12.8" hidden="false" customHeight="false" outlineLevel="0" collapsed="false">
      <c r="A47" s="1" t="n">
        <v>2020</v>
      </c>
      <c r="B47" s="148" t="s">
        <v>190</v>
      </c>
      <c r="C47" s="148" t="s">
        <v>191</v>
      </c>
      <c r="D47" s="151" t="n">
        <v>32</v>
      </c>
      <c r="E47" s="151" t="n">
        <v>7</v>
      </c>
      <c r="F47" s="120" t="n">
        <f aca="false">SUM(D47:E47)</f>
        <v>39</v>
      </c>
      <c r="G47" s="151" t="n">
        <v>89</v>
      </c>
      <c r="H47" s="152" t="n">
        <v>128</v>
      </c>
      <c r="I47" s="153" t="n">
        <f aca="false">+1-G47/H47</f>
        <v>0.3046875</v>
      </c>
      <c r="J47" s="1" t="n">
        <v>46</v>
      </c>
      <c r="K47" s="1" t="n">
        <v>10</v>
      </c>
      <c r="L47" s="1" t="n">
        <v>56</v>
      </c>
      <c r="M47" s="1" t="n">
        <f aca="false">+N47-J47-K47</f>
        <v>112</v>
      </c>
      <c r="N47" s="1" t="n">
        <v>168</v>
      </c>
      <c r="O47" s="153" t="n">
        <f aca="false">+1-M47/N47</f>
        <v>0.333333333333333</v>
      </c>
    </row>
    <row r="48" customFormat="false" ht="12.8" hidden="false" customHeight="false" outlineLevel="0" collapsed="false">
      <c r="A48" s="1" t="n">
        <v>2020</v>
      </c>
      <c r="B48" s="148" t="s">
        <v>283</v>
      </c>
      <c r="C48" s="148" t="s">
        <v>284</v>
      </c>
      <c r="D48" s="151" t="n">
        <v>12</v>
      </c>
      <c r="E48" s="151"/>
      <c r="F48" s="120" t="n">
        <f aca="false">SUM(D48:E48)</f>
        <v>12</v>
      </c>
      <c r="G48" s="151" t="n">
        <v>66</v>
      </c>
      <c r="H48" s="152" t="n">
        <v>78</v>
      </c>
      <c r="I48" s="153" t="n">
        <f aca="false">+1-G48/H48</f>
        <v>0.153846153846154</v>
      </c>
      <c r="J48" s="1" t="n">
        <v>17</v>
      </c>
      <c r="K48" s="1" t="n">
        <v>7</v>
      </c>
      <c r="L48" s="1" t="n">
        <v>24</v>
      </c>
      <c r="M48" s="1" t="n">
        <f aca="false">+N48-J48-K48</f>
        <v>89</v>
      </c>
      <c r="N48" s="1" t="n">
        <v>113</v>
      </c>
      <c r="O48" s="153" t="n">
        <f aca="false">+1-M48/N48</f>
        <v>0.212389380530973</v>
      </c>
    </row>
    <row r="49" customFormat="false" ht="12.8" hidden="false" customHeight="false" outlineLevel="0" collapsed="false">
      <c r="A49" s="1" t="n">
        <v>2020</v>
      </c>
      <c r="B49" s="148" t="s">
        <v>287</v>
      </c>
      <c r="C49" s="148" t="s">
        <v>288</v>
      </c>
      <c r="D49" s="151" t="n">
        <v>13</v>
      </c>
      <c r="E49" s="151" t="n">
        <v>4</v>
      </c>
      <c r="F49" s="120" t="n">
        <f aca="false">SUM(D49:E49)</f>
        <v>17</v>
      </c>
      <c r="G49" s="151" t="n">
        <v>56</v>
      </c>
      <c r="H49" s="152" t="n">
        <v>73</v>
      </c>
      <c r="I49" s="153" t="n">
        <f aca="false">+1-G49/H49</f>
        <v>0.232876712328767</v>
      </c>
      <c r="J49" s="1" t="n">
        <v>43</v>
      </c>
      <c r="K49" s="1" t="n">
        <v>16</v>
      </c>
      <c r="L49" s="1" t="n">
        <v>59</v>
      </c>
      <c r="M49" s="1" t="n">
        <f aca="false">+N49-J49-K49</f>
        <v>200</v>
      </c>
      <c r="N49" s="1" t="n">
        <v>259</v>
      </c>
      <c r="O49" s="153" t="n">
        <f aca="false">+1-M49/N49</f>
        <v>0.227799227799228</v>
      </c>
    </row>
    <row r="50" customFormat="false" ht="12.8" hidden="false" customHeight="false" outlineLevel="0" collapsed="false">
      <c r="A50" s="1" t="n">
        <v>2020</v>
      </c>
      <c r="B50" s="148" t="s">
        <v>234</v>
      </c>
      <c r="C50" s="148" t="s">
        <v>235</v>
      </c>
      <c r="D50" s="151" t="n">
        <v>12</v>
      </c>
      <c r="E50" s="151" t="n">
        <v>4</v>
      </c>
      <c r="F50" s="120" t="n">
        <f aca="false">SUM(D50:E50)</f>
        <v>16</v>
      </c>
      <c r="G50" s="151" t="n">
        <v>55</v>
      </c>
      <c r="H50" s="152" t="n">
        <v>71</v>
      </c>
      <c r="I50" s="153" t="n">
        <f aca="false">+1-G50/H50</f>
        <v>0.225352112676056</v>
      </c>
      <c r="J50" s="1" t="n">
        <v>23</v>
      </c>
      <c r="K50" s="1" t="n">
        <v>10</v>
      </c>
      <c r="L50" s="1" t="n">
        <v>33</v>
      </c>
      <c r="M50" s="1" t="n">
        <f aca="false">+N50-J50-K50</f>
        <v>113</v>
      </c>
      <c r="N50" s="1" t="n">
        <v>146</v>
      </c>
      <c r="O50" s="153" t="n">
        <f aca="false">+1-M50/N50</f>
        <v>0.226027397260274</v>
      </c>
    </row>
    <row r="51" customFormat="false" ht="12.8" hidden="false" customHeight="false" outlineLevel="0" collapsed="false">
      <c r="A51" s="1" t="n">
        <v>2020</v>
      </c>
      <c r="B51" s="148" t="s">
        <v>263</v>
      </c>
      <c r="C51" s="148" t="s">
        <v>761</v>
      </c>
      <c r="D51" s="151" t="n">
        <v>1</v>
      </c>
      <c r="E51" s="151"/>
      <c r="F51" s="120" t="n">
        <f aca="false">SUM(D51:E51)</f>
        <v>1</v>
      </c>
      <c r="G51" s="151" t="n">
        <v>70</v>
      </c>
      <c r="H51" s="152" t="n">
        <v>71</v>
      </c>
      <c r="I51" s="153" t="n">
        <f aca="false">+1-G51/H51</f>
        <v>0.0140845070422535</v>
      </c>
      <c r="J51" s="1" t="n">
        <v>1</v>
      </c>
      <c r="K51" s="1" t="n">
        <v>1</v>
      </c>
      <c r="L51" s="1" t="n">
        <v>2</v>
      </c>
      <c r="M51" s="1" t="n">
        <f aca="false">+N51-J51-K51</f>
        <v>272</v>
      </c>
      <c r="N51" s="1" t="n">
        <v>274</v>
      </c>
      <c r="O51" s="153" t="n">
        <f aca="false">+1-M51/N51</f>
        <v>0.00729927007299269</v>
      </c>
    </row>
    <row r="52" customFormat="false" ht="12.8" hidden="false" customHeight="false" outlineLevel="0" collapsed="false">
      <c r="A52" s="1" t="n">
        <v>2020</v>
      </c>
      <c r="B52" s="148" t="s">
        <v>303</v>
      </c>
      <c r="C52" s="148" t="s">
        <v>304</v>
      </c>
      <c r="D52" s="151"/>
      <c r="E52" s="151" t="n">
        <v>7</v>
      </c>
      <c r="F52" s="120" t="n">
        <f aca="false">SUM(D52:E52)</f>
        <v>7</v>
      </c>
      <c r="G52" s="151" t="n">
        <v>63</v>
      </c>
      <c r="H52" s="152" t="n">
        <v>70</v>
      </c>
      <c r="I52" s="153" t="n">
        <f aca="false">+1-G52/H52</f>
        <v>0.1</v>
      </c>
      <c r="J52" s="1" t="n">
        <v>10</v>
      </c>
      <c r="K52" s="1" t="n">
        <v>7</v>
      </c>
      <c r="L52" s="1" t="n">
        <v>17</v>
      </c>
      <c r="M52" s="1" t="n">
        <f aca="false">+N52-J52-K52</f>
        <v>128</v>
      </c>
      <c r="N52" s="1" t="n">
        <v>145</v>
      </c>
      <c r="O52" s="153" t="n">
        <f aca="false">+1-M52/N52</f>
        <v>0.117241379310345</v>
      </c>
    </row>
    <row r="53" customFormat="false" ht="12.8" hidden="false" customHeight="false" outlineLevel="0" collapsed="false">
      <c r="A53" s="1" t="n">
        <v>2020</v>
      </c>
      <c r="B53" s="148" t="s">
        <v>271</v>
      </c>
      <c r="C53" s="148" t="s">
        <v>272</v>
      </c>
      <c r="D53" s="151"/>
      <c r="E53" s="151" t="n">
        <v>5</v>
      </c>
      <c r="F53" s="120" t="n">
        <f aca="false">SUM(D53:E53)</f>
        <v>5</v>
      </c>
      <c r="G53" s="151" t="n">
        <v>62</v>
      </c>
      <c r="H53" s="152" t="n">
        <v>67</v>
      </c>
      <c r="I53" s="153" t="n">
        <f aca="false">+1-G53/H53</f>
        <v>0.0746268656716418</v>
      </c>
      <c r="J53" s="1" t="n">
        <v>20</v>
      </c>
      <c r="K53" s="1" t="n">
        <v>6</v>
      </c>
      <c r="L53" s="1" t="n">
        <v>26</v>
      </c>
      <c r="M53" s="1" t="n">
        <f aca="false">+N53-J53-K53</f>
        <v>160</v>
      </c>
      <c r="N53" s="1" t="n">
        <v>186</v>
      </c>
      <c r="O53" s="153" t="n">
        <f aca="false">+1-M53/N53</f>
        <v>0.139784946236559</v>
      </c>
    </row>
    <row r="54" customFormat="false" ht="12.8" hidden="false" customHeight="false" outlineLevel="0" collapsed="false">
      <c r="A54" s="1" t="n">
        <v>2020</v>
      </c>
      <c r="B54" s="148" t="s">
        <v>226</v>
      </c>
      <c r="C54" s="148" t="s">
        <v>227</v>
      </c>
      <c r="D54" s="151" t="n">
        <v>4</v>
      </c>
      <c r="E54" s="151" t="n">
        <v>2</v>
      </c>
      <c r="F54" s="120" t="n">
        <f aca="false">SUM(D54:E54)</f>
        <v>6</v>
      </c>
      <c r="G54" s="151" t="n">
        <v>57</v>
      </c>
      <c r="H54" s="152" t="n">
        <v>63</v>
      </c>
      <c r="I54" s="153" t="n">
        <f aca="false">+1-G54/H54</f>
        <v>0.0952380952380952</v>
      </c>
      <c r="J54" s="1" t="n">
        <v>14</v>
      </c>
      <c r="K54" s="1" t="n">
        <v>9</v>
      </c>
      <c r="L54" s="1" t="n">
        <v>23</v>
      </c>
      <c r="M54" s="1" t="n">
        <f aca="false">+N54-J54-K54</f>
        <v>155</v>
      </c>
      <c r="N54" s="1" t="n">
        <v>178</v>
      </c>
      <c r="O54" s="153" t="n">
        <f aca="false">+1-M54/N54</f>
        <v>0.129213483146067</v>
      </c>
    </row>
    <row r="55" customFormat="false" ht="12.8" hidden="false" customHeight="false" outlineLevel="0" collapsed="false">
      <c r="A55" s="1" t="n">
        <v>2020</v>
      </c>
      <c r="B55" s="148" t="s">
        <v>323</v>
      </c>
      <c r="C55" s="148" t="s">
        <v>324</v>
      </c>
      <c r="D55" s="151" t="n">
        <v>20</v>
      </c>
      <c r="E55" s="151" t="n">
        <v>31</v>
      </c>
      <c r="F55" s="120" t="n">
        <f aca="false">SUM(D55:E55)</f>
        <v>51</v>
      </c>
      <c r="G55" s="151" t="n">
        <v>9</v>
      </c>
      <c r="H55" s="152" t="n">
        <v>60</v>
      </c>
      <c r="I55" s="153" t="n">
        <f aca="false">+1-G55/H55</f>
        <v>0.85</v>
      </c>
      <c r="J55" s="1" t="n">
        <v>18</v>
      </c>
      <c r="K55" s="1" t="n">
        <v>24</v>
      </c>
      <c r="L55" s="1" t="n">
        <v>42</v>
      </c>
      <c r="M55" s="1" t="n">
        <f aca="false">+N55-J55-K55</f>
        <v>14</v>
      </c>
      <c r="N55" s="1" t="n">
        <v>56</v>
      </c>
      <c r="O55" s="153" t="n">
        <f aca="false">+1-M55/N55</f>
        <v>0.75</v>
      </c>
    </row>
    <row r="56" customFormat="false" ht="12.8" hidden="false" customHeight="false" outlineLevel="0" collapsed="false">
      <c r="A56" s="1" t="n">
        <v>2020</v>
      </c>
      <c r="B56" s="148" t="s">
        <v>198</v>
      </c>
      <c r="C56" s="148" t="s">
        <v>199</v>
      </c>
      <c r="D56" s="151" t="n">
        <v>18</v>
      </c>
      <c r="E56" s="151" t="n">
        <v>2</v>
      </c>
      <c r="F56" s="120" t="n">
        <f aca="false">SUM(D56:E56)</f>
        <v>20</v>
      </c>
      <c r="G56" s="151" t="n">
        <v>39</v>
      </c>
      <c r="H56" s="152" t="n">
        <v>59</v>
      </c>
      <c r="I56" s="153" t="n">
        <f aca="false">+1-G56/H56</f>
        <v>0.338983050847458</v>
      </c>
      <c r="J56" s="1" t="n">
        <v>35</v>
      </c>
      <c r="K56" s="1" t="n">
        <v>3</v>
      </c>
      <c r="L56" s="1" t="n">
        <v>38</v>
      </c>
      <c r="M56" s="1" t="n">
        <f aca="false">+N56-J56-K56</f>
        <v>93</v>
      </c>
      <c r="N56" s="1" t="n">
        <v>131</v>
      </c>
      <c r="O56" s="153" t="n">
        <f aca="false">+1-M56/N56</f>
        <v>0.290076335877863</v>
      </c>
    </row>
    <row r="57" customFormat="false" ht="12.8" hidden="false" customHeight="false" outlineLevel="0" collapsed="false">
      <c r="A57" s="1" t="n">
        <v>2020</v>
      </c>
      <c r="B57" s="148" t="s">
        <v>122</v>
      </c>
      <c r="C57" s="148" t="s">
        <v>123</v>
      </c>
      <c r="D57" s="151" t="n">
        <v>3</v>
      </c>
      <c r="E57" s="151" t="n">
        <v>16</v>
      </c>
      <c r="F57" s="120" t="n">
        <f aca="false">SUM(D57:E57)</f>
        <v>19</v>
      </c>
      <c r="G57" s="151" t="n">
        <v>39</v>
      </c>
      <c r="H57" s="152" t="n">
        <v>58</v>
      </c>
      <c r="I57" s="153" t="n">
        <f aca="false">+1-G57/H57</f>
        <v>0.327586206896552</v>
      </c>
      <c r="J57" s="1" t="n">
        <v>13</v>
      </c>
      <c r="K57" s="1" t="n">
        <v>19</v>
      </c>
      <c r="L57" s="1" t="n">
        <v>32</v>
      </c>
      <c r="M57" s="1" t="n">
        <f aca="false">+N57-J57-K57</f>
        <v>74</v>
      </c>
      <c r="N57" s="1" t="n">
        <v>106</v>
      </c>
      <c r="O57" s="153" t="n">
        <f aca="false">+1-M57/N57</f>
        <v>0.30188679245283</v>
      </c>
    </row>
    <row r="58" customFormat="false" ht="12.8" hidden="false" customHeight="false" outlineLevel="0" collapsed="false">
      <c r="A58" s="1" t="n">
        <v>2020</v>
      </c>
      <c r="B58" s="148" t="s">
        <v>259</v>
      </c>
      <c r="C58" s="148" t="s">
        <v>260</v>
      </c>
      <c r="D58" s="151" t="n">
        <v>14</v>
      </c>
      <c r="E58" s="151" t="n">
        <v>4</v>
      </c>
      <c r="F58" s="120" t="n">
        <f aca="false">SUM(D58:E58)</f>
        <v>18</v>
      </c>
      <c r="G58" s="151" t="n">
        <v>40</v>
      </c>
      <c r="H58" s="152" t="n">
        <v>58</v>
      </c>
      <c r="I58" s="153" t="n">
        <f aca="false">+1-G58/H58</f>
        <v>0.310344827586207</v>
      </c>
      <c r="J58" s="1" t="n">
        <v>30</v>
      </c>
      <c r="K58" s="1" t="n">
        <v>6</v>
      </c>
      <c r="L58" s="1" t="n">
        <v>36</v>
      </c>
      <c r="M58" s="1" t="n">
        <f aca="false">+N58-J58-K58</f>
        <v>160</v>
      </c>
      <c r="N58" s="1" t="n">
        <v>196</v>
      </c>
      <c r="O58" s="153" t="n">
        <f aca="false">+1-M58/N58</f>
        <v>0.183673469387755</v>
      </c>
    </row>
    <row r="59" customFormat="false" ht="12.8" hidden="false" customHeight="false" outlineLevel="0" collapsed="false">
      <c r="A59" s="1" t="n">
        <v>2020</v>
      </c>
      <c r="B59" s="148" t="s">
        <v>685</v>
      </c>
      <c r="C59" s="148" t="s">
        <v>336</v>
      </c>
      <c r="D59" s="151" t="n">
        <v>24</v>
      </c>
      <c r="E59" s="151" t="n">
        <v>2</v>
      </c>
      <c r="F59" s="120" t="n">
        <f aca="false">SUM(D59:E59)</f>
        <v>26</v>
      </c>
      <c r="G59" s="151" t="n">
        <v>29</v>
      </c>
      <c r="H59" s="152" t="n">
        <v>55</v>
      </c>
      <c r="I59" s="153" t="n">
        <f aca="false">+1-G59/H59</f>
        <v>0.472727272727273</v>
      </c>
      <c r="J59" s="1" t="n">
        <v>27</v>
      </c>
      <c r="K59" s="1" t="n">
        <v>5</v>
      </c>
      <c r="L59" s="1" t="n">
        <v>32</v>
      </c>
      <c r="M59" s="1" t="n">
        <f aca="false">+N59-J59-K59</f>
        <v>22</v>
      </c>
      <c r="N59" s="1" t="n">
        <v>54</v>
      </c>
      <c r="O59" s="153" t="n">
        <f aca="false">+1-M59/N59</f>
        <v>0.592592592592593</v>
      </c>
    </row>
    <row r="60" customFormat="false" ht="12.8" hidden="false" customHeight="false" outlineLevel="0" collapsed="false">
      <c r="A60" s="1" t="n">
        <v>2020</v>
      </c>
      <c r="B60" s="148" t="s">
        <v>174</v>
      </c>
      <c r="C60" s="148" t="s">
        <v>175</v>
      </c>
      <c r="D60" s="151" t="n">
        <v>6</v>
      </c>
      <c r="E60" s="151" t="n">
        <v>2</v>
      </c>
      <c r="F60" s="120" t="n">
        <f aca="false">SUM(D60:E60)</f>
        <v>8</v>
      </c>
      <c r="G60" s="151" t="n">
        <v>47</v>
      </c>
      <c r="H60" s="152" t="n">
        <v>55</v>
      </c>
      <c r="I60" s="153" t="n">
        <f aca="false">+1-G60/H60</f>
        <v>0.145454545454546</v>
      </c>
      <c r="J60" s="1" t="n">
        <v>24</v>
      </c>
      <c r="K60" s="1" t="n">
        <v>10</v>
      </c>
      <c r="L60" s="1" t="n">
        <v>34</v>
      </c>
      <c r="M60" s="1" t="n">
        <f aca="false">+N60-J60-K60</f>
        <v>119</v>
      </c>
      <c r="N60" s="1" t="n">
        <v>153</v>
      </c>
      <c r="O60" s="153" t="n">
        <f aca="false">+1-M60/N60</f>
        <v>0.222222222222222</v>
      </c>
    </row>
    <row r="61" customFormat="false" ht="12.8" hidden="false" customHeight="false" outlineLevel="0" collapsed="false">
      <c r="A61" s="1" t="n">
        <v>2020</v>
      </c>
      <c r="B61" s="148" t="s">
        <v>295</v>
      </c>
      <c r="C61" s="148" t="s">
        <v>296</v>
      </c>
      <c r="D61" s="151" t="n">
        <v>7</v>
      </c>
      <c r="E61" s="151" t="n">
        <v>1</v>
      </c>
      <c r="F61" s="120" t="n">
        <f aca="false">SUM(D61:E61)</f>
        <v>8</v>
      </c>
      <c r="G61" s="151" t="n">
        <v>39</v>
      </c>
      <c r="H61" s="152" t="n">
        <v>47</v>
      </c>
      <c r="I61" s="153" t="n">
        <f aca="false">+1-G61/H61</f>
        <v>0.170212765957447</v>
      </c>
      <c r="J61" s="1" t="n">
        <v>3</v>
      </c>
      <c r="K61" s="1" t="n">
        <v>1</v>
      </c>
      <c r="L61" s="1" t="n">
        <v>4</v>
      </c>
      <c r="M61" s="1" t="n">
        <f aca="false">+N61-J61-K61</f>
        <v>37</v>
      </c>
      <c r="N61" s="1" t="n">
        <v>41</v>
      </c>
      <c r="O61" s="153" t="n">
        <f aca="false">+1-M61/N61</f>
        <v>0.0975609756097561</v>
      </c>
    </row>
    <row r="62" customFormat="false" ht="12.8" hidden="false" customHeight="false" outlineLevel="0" collapsed="false">
      <c r="A62" s="1" t="n">
        <v>2020</v>
      </c>
      <c r="B62" s="148" t="s">
        <v>307</v>
      </c>
      <c r="C62" s="148" t="s">
        <v>308</v>
      </c>
      <c r="D62" s="151" t="n">
        <v>2</v>
      </c>
      <c r="E62" s="151" t="n">
        <v>2</v>
      </c>
      <c r="F62" s="120" t="n">
        <f aca="false">SUM(D62:E62)</f>
        <v>4</v>
      </c>
      <c r="G62" s="151" t="n">
        <v>37</v>
      </c>
      <c r="H62" s="152" t="n">
        <v>41</v>
      </c>
      <c r="I62" s="153" t="n">
        <f aca="false">+1-G62/H62</f>
        <v>0.0975609756097561</v>
      </c>
      <c r="J62" s="1" t="n">
        <v>2</v>
      </c>
      <c r="K62" s="1" t="n">
        <v>1</v>
      </c>
      <c r="L62" s="1" t="n">
        <v>3</v>
      </c>
      <c r="M62" s="1" t="n">
        <f aca="false">+N62-J62-K62</f>
        <v>54</v>
      </c>
      <c r="N62" s="1" t="n">
        <v>57</v>
      </c>
      <c r="O62" s="153" t="n">
        <f aca="false">+1-M62/N62</f>
        <v>0.0526315789473685</v>
      </c>
    </row>
    <row r="63" customFormat="false" ht="12.8" hidden="false" customHeight="false" outlineLevel="0" collapsed="false">
      <c r="A63" s="1" t="n">
        <v>2020</v>
      </c>
      <c r="B63" s="148" t="s">
        <v>210</v>
      </c>
      <c r="C63" s="148" t="s">
        <v>211</v>
      </c>
      <c r="D63" s="151" t="n">
        <v>6</v>
      </c>
      <c r="E63" s="151"/>
      <c r="F63" s="120" t="n">
        <f aca="false">SUM(D63:E63)</f>
        <v>6</v>
      </c>
      <c r="G63" s="151" t="n">
        <v>31</v>
      </c>
      <c r="H63" s="152" t="n">
        <v>37</v>
      </c>
      <c r="I63" s="153" t="n">
        <f aca="false">+1-G63/H63</f>
        <v>0.162162162162162</v>
      </c>
      <c r="J63" s="1" t="n">
        <v>11</v>
      </c>
      <c r="K63" s="1" t="n">
        <v>1</v>
      </c>
      <c r="L63" s="1" t="n">
        <v>12</v>
      </c>
      <c r="M63" s="1" t="n">
        <f aca="false">+N63-J63-K63</f>
        <v>50</v>
      </c>
      <c r="N63" s="1" t="n">
        <v>62</v>
      </c>
      <c r="O63" s="153" t="n">
        <f aca="false">+1-M63/N63</f>
        <v>0.193548387096774</v>
      </c>
    </row>
    <row r="64" customFormat="false" ht="12.8" hidden="false" customHeight="false" outlineLevel="0" collapsed="false">
      <c r="A64" s="1" t="n">
        <v>2020</v>
      </c>
      <c r="B64" s="148" t="s">
        <v>48</v>
      </c>
      <c r="C64" s="148" t="s">
        <v>256</v>
      </c>
      <c r="D64" s="151" t="n">
        <v>8</v>
      </c>
      <c r="E64" s="151" t="n">
        <v>1</v>
      </c>
      <c r="F64" s="120" t="n">
        <f aca="false">SUM(D64:E64)</f>
        <v>9</v>
      </c>
      <c r="G64" s="151" t="n">
        <v>27</v>
      </c>
      <c r="H64" s="152" t="n">
        <v>36</v>
      </c>
      <c r="I64" s="153" t="n">
        <f aca="false">+1-G64/H64</f>
        <v>0.25</v>
      </c>
      <c r="J64" s="1" t="n">
        <v>7</v>
      </c>
      <c r="K64" s="1" t="n">
        <v>8</v>
      </c>
      <c r="L64" s="1" t="n">
        <v>15</v>
      </c>
      <c r="M64" s="1" t="n">
        <f aca="false">+N64-J64-K64</f>
        <v>88</v>
      </c>
      <c r="N64" s="1" t="n">
        <v>103</v>
      </c>
      <c r="O64" s="153" t="n">
        <f aca="false">+1-M64/N64</f>
        <v>0.145631067961165</v>
      </c>
    </row>
    <row r="65" customFormat="false" ht="12.8" hidden="false" customHeight="false" outlineLevel="0" collapsed="false">
      <c r="A65" s="1" t="n">
        <v>2020</v>
      </c>
      <c r="B65" s="148" t="s">
        <v>230</v>
      </c>
      <c r="C65" s="148" t="s">
        <v>231</v>
      </c>
      <c r="D65" s="151" t="n">
        <v>2</v>
      </c>
      <c r="E65" s="151" t="n">
        <v>3</v>
      </c>
      <c r="F65" s="120" t="n">
        <f aca="false">SUM(D65:E65)</f>
        <v>5</v>
      </c>
      <c r="G65" s="151" t="n">
        <v>29</v>
      </c>
      <c r="H65" s="152" t="n">
        <v>34</v>
      </c>
      <c r="I65" s="153" t="n">
        <f aca="false">+1-G65/H65</f>
        <v>0.147058823529412</v>
      </c>
      <c r="J65" s="1" t="n">
        <v>4</v>
      </c>
      <c r="K65" s="1" t="n">
        <v>6</v>
      </c>
      <c r="L65" s="1" t="n">
        <v>10</v>
      </c>
      <c r="M65" s="1" t="n">
        <f aca="false">+N65-J65-K65</f>
        <v>74</v>
      </c>
      <c r="N65" s="1" t="n">
        <v>84</v>
      </c>
      <c r="O65" s="153" t="n">
        <f aca="false">+1-M65/N65</f>
        <v>0.119047619047619</v>
      </c>
    </row>
    <row r="66" customFormat="false" ht="12.8" hidden="false" customHeight="false" outlineLevel="0" collapsed="false">
      <c r="A66" s="1" t="n">
        <v>2020</v>
      </c>
      <c r="B66" s="148" t="s">
        <v>327</v>
      </c>
      <c r="C66" s="148" t="s">
        <v>328</v>
      </c>
      <c r="D66" s="151" t="n">
        <v>10</v>
      </c>
      <c r="E66" s="151" t="n">
        <v>4</v>
      </c>
      <c r="F66" s="120" t="n">
        <f aca="false">SUM(D66:E66)</f>
        <v>14</v>
      </c>
      <c r="G66" s="151" t="n">
        <v>19</v>
      </c>
      <c r="H66" s="152" t="n">
        <v>33</v>
      </c>
      <c r="I66" s="153" t="n">
        <f aca="false">+1-G66/H66</f>
        <v>0.424242424242424</v>
      </c>
      <c r="J66" s="1" t="n">
        <v>12</v>
      </c>
      <c r="K66" s="1" t="n">
        <v>6</v>
      </c>
      <c r="L66" s="1" t="n">
        <v>18</v>
      </c>
      <c r="M66" s="1" t="n">
        <f aca="false">+N66-J66-K66</f>
        <v>34</v>
      </c>
      <c r="N66" s="1" t="n">
        <v>52</v>
      </c>
      <c r="O66" s="153" t="n">
        <f aca="false">+1-M66/N66</f>
        <v>0.346153846153846</v>
      </c>
    </row>
    <row r="67" customFormat="false" ht="12.8" hidden="false" customHeight="false" outlineLevel="0" collapsed="false">
      <c r="A67" s="1" t="n">
        <v>2020</v>
      </c>
      <c r="B67" s="148" t="s">
        <v>202</v>
      </c>
      <c r="C67" s="148" t="s">
        <v>203</v>
      </c>
      <c r="D67" s="151" t="n">
        <v>5</v>
      </c>
      <c r="E67" s="151" t="n">
        <v>4</v>
      </c>
      <c r="F67" s="120" t="n">
        <f aca="false">SUM(D67:E67)</f>
        <v>9</v>
      </c>
      <c r="G67" s="151" t="n">
        <v>21</v>
      </c>
      <c r="H67" s="152" t="n">
        <v>30</v>
      </c>
      <c r="I67" s="153" t="n">
        <f aca="false">+1-G67/H67</f>
        <v>0.3</v>
      </c>
      <c r="J67" s="1" t="n">
        <v>29</v>
      </c>
      <c r="K67" s="1" t="n">
        <v>10</v>
      </c>
      <c r="L67" s="1" t="n">
        <v>39</v>
      </c>
      <c r="M67" s="1" t="n">
        <f aca="false">+N67-J67-K67</f>
        <v>20</v>
      </c>
      <c r="N67" s="1" t="n">
        <v>59</v>
      </c>
      <c r="O67" s="153" t="n">
        <f aca="false">+1-M67/N67</f>
        <v>0.661016949152542</v>
      </c>
    </row>
    <row r="68" customFormat="false" ht="12.8" hidden="false" customHeight="false" outlineLevel="0" collapsed="false">
      <c r="A68" s="1" t="n">
        <v>2020</v>
      </c>
      <c r="B68" s="148" t="s">
        <v>379</v>
      </c>
      <c r="C68" s="148" t="s">
        <v>380</v>
      </c>
      <c r="D68" s="151" t="n">
        <v>19</v>
      </c>
      <c r="E68" s="151"/>
      <c r="F68" s="120" t="n">
        <f aca="false">SUM(D68:E68)</f>
        <v>19</v>
      </c>
      <c r="G68" s="151" t="n">
        <v>11</v>
      </c>
      <c r="H68" s="152" t="n">
        <v>30</v>
      </c>
      <c r="I68" s="153" t="n">
        <f aca="false">+1-G68/H68</f>
        <v>0.633333333333333</v>
      </c>
      <c r="J68" s="1" t="n">
        <v>18</v>
      </c>
      <c r="K68" s="1" t="n">
        <v>1</v>
      </c>
      <c r="L68" s="1" t="n">
        <v>19</v>
      </c>
      <c r="M68" s="1" t="n">
        <f aca="false">+N68-J68-K68</f>
        <v>4</v>
      </c>
      <c r="N68" s="1" t="n">
        <v>23</v>
      </c>
      <c r="O68" s="153" t="n">
        <f aca="false">+1-M68/N68</f>
        <v>0.826086956521739</v>
      </c>
    </row>
    <row r="69" customFormat="false" ht="12.8" hidden="false" customHeight="false" outlineLevel="0" collapsed="false">
      <c r="A69" s="1" t="n">
        <v>2020</v>
      </c>
      <c r="B69" s="148" t="s">
        <v>339</v>
      </c>
      <c r="C69" s="148" t="s">
        <v>340</v>
      </c>
      <c r="D69" s="151" t="n">
        <v>6</v>
      </c>
      <c r="E69" s="151"/>
      <c r="F69" s="120" t="n">
        <f aca="false">SUM(D69:E69)</f>
        <v>6</v>
      </c>
      <c r="G69" s="151" t="n">
        <v>21</v>
      </c>
      <c r="H69" s="152" t="n">
        <v>27</v>
      </c>
      <c r="I69" s="153" t="n">
        <f aca="false">+1-G69/H69</f>
        <v>0.222222222222222</v>
      </c>
      <c r="J69" s="1" t="n">
        <v>6</v>
      </c>
      <c r="K69" s="1" t="n">
        <v>2</v>
      </c>
      <c r="L69" s="1" t="n">
        <v>8</v>
      </c>
      <c r="M69" s="1" t="n">
        <f aca="false">+N69-J69-K69</f>
        <v>34</v>
      </c>
      <c r="N69" s="1" t="n">
        <v>42</v>
      </c>
      <c r="O69" s="153" t="n">
        <f aca="false">+1-M69/N69</f>
        <v>0.19047619047619</v>
      </c>
    </row>
    <row r="70" customFormat="false" ht="12.8" hidden="false" customHeight="false" outlineLevel="0" collapsed="false">
      <c r="A70" s="1" t="n">
        <v>2020</v>
      </c>
      <c r="B70" s="148" t="s">
        <v>299</v>
      </c>
      <c r="C70" s="148" t="s">
        <v>300</v>
      </c>
      <c r="D70" s="151"/>
      <c r="E70" s="151"/>
      <c r="F70" s="120" t="n">
        <f aca="false">SUM(D70:E70)</f>
        <v>0</v>
      </c>
      <c r="G70" s="151" t="n">
        <v>27</v>
      </c>
      <c r="H70" s="152" t="n">
        <v>27</v>
      </c>
      <c r="I70" s="153" t="n">
        <f aca="false">+1-G70/H70</f>
        <v>0</v>
      </c>
      <c r="J70" s="1" t="n">
        <v>8</v>
      </c>
      <c r="K70" s="1" t="n">
        <v>3</v>
      </c>
      <c r="L70" s="1" t="n">
        <v>11</v>
      </c>
      <c r="M70" s="1" t="n">
        <f aca="false">+N70-J70-K70</f>
        <v>97</v>
      </c>
      <c r="N70" s="1" t="n">
        <v>108</v>
      </c>
      <c r="O70" s="153" t="n">
        <f aca="false">+1-M70/N70</f>
        <v>0.101851851851852</v>
      </c>
    </row>
    <row r="71" customFormat="false" ht="12.8" hidden="false" customHeight="false" outlineLevel="0" collapsed="false">
      <c r="A71" s="1" t="n">
        <v>2020</v>
      </c>
      <c r="B71" s="148" t="s">
        <v>242</v>
      </c>
      <c r="C71" s="148" t="s">
        <v>243</v>
      </c>
      <c r="D71" s="151" t="n">
        <v>3</v>
      </c>
      <c r="E71" s="151"/>
      <c r="F71" s="120" t="n">
        <f aca="false">SUM(D71:E71)</f>
        <v>3</v>
      </c>
      <c r="G71" s="151" t="n">
        <v>23</v>
      </c>
      <c r="H71" s="152" t="n">
        <v>26</v>
      </c>
      <c r="I71" s="153" t="n">
        <f aca="false">+1-G71/H71</f>
        <v>0.115384615384615</v>
      </c>
      <c r="J71" s="1" t="n">
        <v>7</v>
      </c>
      <c r="K71" s="1" t="n">
        <v>1</v>
      </c>
      <c r="L71" s="1" t="n">
        <v>8</v>
      </c>
      <c r="M71" s="1" t="n">
        <f aca="false">+N71-J71-K71</f>
        <v>38</v>
      </c>
      <c r="N71" s="1" t="n">
        <v>46</v>
      </c>
      <c r="O71" s="153" t="n">
        <f aca="false">+1-M71/N71</f>
        <v>0.173913043478261</v>
      </c>
    </row>
    <row r="72" customFormat="false" ht="12.8" hidden="false" customHeight="false" outlineLevel="0" collapsed="false">
      <c r="A72" s="1" t="n">
        <v>2020</v>
      </c>
      <c r="B72" s="148" t="s">
        <v>383</v>
      </c>
      <c r="C72" s="148" t="s">
        <v>384</v>
      </c>
      <c r="D72" s="151" t="n">
        <v>2</v>
      </c>
      <c r="E72" s="151" t="n">
        <v>3</v>
      </c>
      <c r="F72" s="120" t="n">
        <f aca="false">SUM(D72:E72)</f>
        <v>5</v>
      </c>
      <c r="G72" s="151" t="n">
        <v>21</v>
      </c>
      <c r="H72" s="152" t="n">
        <v>26</v>
      </c>
      <c r="I72" s="153" t="n">
        <f aca="false">+1-G72/H72</f>
        <v>0.192307692307692</v>
      </c>
      <c r="J72" s="1" t="n">
        <v>6</v>
      </c>
      <c r="L72" s="1" t="n">
        <v>6</v>
      </c>
      <c r="M72" s="1" t="n">
        <f aca="false">+N72-J72-K72</f>
        <v>6</v>
      </c>
      <c r="N72" s="1" t="n">
        <v>12</v>
      </c>
      <c r="O72" s="153" t="n">
        <f aca="false">+1-M72/N72</f>
        <v>0.5</v>
      </c>
    </row>
    <row r="73" customFormat="false" ht="12.8" hidden="false" customHeight="false" outlineLevel="0" collapsed="false">
      <c r="A73" s="1" t="n">
        <v>2020</v>
      </c>
      <c r="B73" s="148" t="s">
        <v>319</v>
      </c>
      <c r="C73" s="148" t="s">
        <v>320</v>
      </c>
      <c r="D73" s="151" t="n">
        <v>13</v>
      </c>
      <c r="E73" s="151" t="n">
        <v>1</v>
      </c>
      <c r="F73" s="120" t="n">
        <f aca="false">SUM(D73:E73)</f>
        <v>14</v>
      </c>
      <c r="G73" s="151" t="n">
        <v>10</v>
      </c>
      <c r="H73" s="152" t="n">
        <v>24</v>
      </c>
      <c r="I73" s="153" t="n">
        <f aca="false">+1-G73/H73</f>
        <v>0.583333333333333</v>
      </c>
      <c r="J73" s="1" t="n">
        <v>7</v>
      </c>
      <c r="K73" s="1" t="n">
        <v>2</v>
      </c>
      <c r="L73" s="1" t="n">
        <v>9</v>
      </c>
      <c r="M73" s="1" t="n">
        <f aca="false">+N73-J73-K73</f>
        <v>32</v>
      </c>
      <c r="N73" s="1" t="n">
        <v>41</v>
      </c>
      <c r="O73" s="153" t="n">
        <f aca="false">+1-M73/N73</f>
        <v>0.219512195121951</v>
      </c>
    </row>
    <row r="74" customFormat="false" ht="12.8" hidden="false" customHeight="false" outlineLevel="0" collapsed="false">
      <c r="A74" s="1" t="n">
        <v>2020</v>
      </c>
      <c r="B74" s="148" t="s">
        <v>194</v>
      </c>
      <c r="C74" s="148" t="s">
        <v>195</v>
      </c>
      <c r="D74" s="151"/>
      <c r="E74" s="151"/>
      <c r="F74" s="120" t="n">
        <f aca="false">SUM(D74:E74)</f>
        <v>0</v>
      </c>
      <c r="G74" s="151" t="n">
        <v>22</v>
      </c>
      <c r="H74" s="152" t="n">
        <v>22</v>
      </c>
      <c r="I74" s="153" t="n">
        <f aca="false">+1-G74/H74</f>
        <v>0</v>
      </c>
      <c r="J74" s="1" t="n">
        <v>1</v>
      </c>
      <c r="K74" s="1" t="n">
        <v>7</v>
      </c>
      <c r="L74" s="1" t="n">
        <v>8</v>
      </c>
      <c r="M74" s="1" t="n">
        <f aca="false">+N74-J74-K74</f>
        <v>48</v>
      </c>
      <c r="N74" s="1" t="n">
        <v>56</v>
      </c>
      <c r="O74" s="153" t="n">
        <f aca="false">+1-M74/N74</f>
        <v>0.142857142857143</v>
      </c>
    </row>
    <row r="75" customFormat="false" ht="12.8" hidden="false" customHeight="false" outlineLevel="0" collapsed="false">
      <c r="A75" s="1" t="n">
        <v>2020</v>
      </c>
      <c r="B75" s="148" t="s">
        <v>685</v>
      </c>
      <c r="C75" s="148" t="s">
        <v>686</v>
      </c>
      <c r="D75" s="151" t="n">
        <v>11</v>
      </c>
      <c r="E75" s="151"/>
      <c r="F75" s="120" t="n">
        <f aca="false">SUM(D75:E75)</f>
        <v>11</v>
      </c>
      <c r="G75" s="151" t="n">
        <v>9</v>
      </c>
      <c r="H75" s="152" t="n">
        <v>20</v>
      </c>
      <c r="I75" s="153" t="n">
        <f aca="false">+1-G75/H75</f>
        <v>0.55</v>
      </c>
      <c r="J75" s="1" t="n">
        <v>9</v>
      </c>
      <c r="K75" s="1" t="n">
        <v>3</v>
      </c>
      <c r="L75" s="1" t="n">
        <v>12</v>
      </c>
      <c r="M75" s="1" t="n">
        <f aca="false">+N75-J75-K75</f>
        <v>7</v>
      </c>
      <c r="N75" s="1" t="n">
        <v>19</v>
      </c>
      <c r="O75" s="153" t="n">
        <f aca="false">+1-M75/N75</f>
        <v>0.631578947368421</v>
      </c>
    </row>
    <row r="76" customFormat="false" ht="12.8" hidden="false" customHeight="false" outlineLevel="0" collapsed="false">
      <c r="A76" s="1" t="n">
        <v>2020</v>
      </c>
      <c r="B76" s="148" t="s">
        <v>331</v>
      </c>
      <c r="C76" s="148" t="s">
        <v>332</v>
      </c>
      <c r="D76" s="151" t="n">
        <v>4</v>
      </c>
      <c r="E76" s="151"/>
      <c r="F76" s="120" t="n">
        <f aca="false">SUM(D76:E76)</f>
        <v>4</v>
      </c>
      <c r="G76" s="151" t="n">
        <v>15</v>
      </c>
      <c r="H76" s="152" t="n">
        <v>19</v>
      </c>
      <c r="I76" s="153" t="n">
        <f aca="false">+1-G76/H76</f>
        <v>0.210526315789474</v>
      </c>
      <c r="J76" s="1" t="n">
        <v>3</v>
      </c>
      <c r="K76" s="1" t="n">
        <v>1</v>
      </c>
      <c r="L76" s="1" t="n">
        <v>4</v>
      </c>
      <c r="M76" s="1" t="n">
        <f aca="false">+N76-J76-K76</f>
        <v>33</v>
      </c>
      <c r="N76" s="1" t="n">
        <v>37</v>
      </c>
      <c r="O76" s="153" t="n">
        <f aca="false">+1-M76/N76</f>
        <v>0.108108108108108</v>
      </c>
    </row>
    <row r="77" customFormat="false" ht="12.8" hidden="false" customHeight="false" outlineLevel="0" collapsed="false">
      <c r="A77" s="1" t="n">
        <v>2020</v>
      </c>
      <c r="B77" s="148" t="s">
        <v>455</v>
      </c>
      <c r="C77" s="148" t="s">
        <v>456</v>
      </c>
      <c r="D77" s="151"/>
      <c r="E77" s="151" t="n">
        <v>8</v>
      </c>
      <c r="F77" s="120" t="n">
        <f aca="false">SUM(D77:E77)</f>
        <v>8</v>
      </c>
      <c r="G77" s="151" t="n">
        <v>9</v>
      </c>
      <c r="H77" s="152" t="n">
        <v>17</v>
      </c>
      <c r="I77" s="153" t="n">
        <f aca="false">+1-G77/H77</f>
        <v>0.470588235294118</v>
      </c>
      <c r="J77" s="1" t="n">
        <v>2</v>
      </c>
      <c r="K77" s="1" t="n">
        <v>6</v>
      </c>
      <c r="L77" s="1" t="n">
        <v>8</v>
      </c>
      <c r="M77" s="1" t="n">
        <f aca="false">+N77-J77-K77</f>
        <v>7</v>
      </c>
      <c r="N77" s="1" t="n">
        <v>15</v>
      </c>
      <c r="O77" s="153" t="n">
        <f aca="false">+1-M77/N77</f>
        <v>0.533333333333333</v>
      </c>
    </row>
    <row r="78" customFormat="false" ht="12.8" hidden="false" customHeight="false" outlineLevel="0" collapsed="false">
      <c r="A78" s="1" t="n">
        <v>2020</v>
      </c>
      <c r="B78" s="148" t="s">
        <v>363</v>
      </c>
      <c r="C78" s="148" t="s">
        <v>775</v>
      </c>
      <c r="D78" s="151" t="n">
        <v>4</v>
      </c>
      <c r="E78" s="151" t="n">
        <v>8</v>
      </c>
      <c r="F78" s="120" t="n">
        <f aca="false">SUM(D78:E78)</f>
        <v>12</v>
      </c>
      <c r="G78" s="151" t="n">
        <v>5</v>
      </c>
      <c r="H78" s="152" t="n">
        <v>17</v>
      </c>
      <c r="I78" s="153" t="n">
        <f aca="false">+1-G78/H78</f>
        <v>0.705882352941176</v>
      </c>
      <c r="J78" s="1" t="n">
        <v>3</v>
      </c>
      <c r="K78" s="1" t="n">
        <v>6</v>
      </c>
      <c r="L78" s="1" t="n">
        <v>9</v>
      </c>
      <c r="M78" s="1" t="n">
        <f aca="false">+N78-J78-K78</f>
        <v>4</v>
      </c>
      <c r="N78" s="1" t="n">
        <v>13</v>
      </c>
      <c r="O78" s="153" t="n">
        <f aca="false">+1-M78/N78</f>
        <v>0.692307692307692</v>
      </c>
    </row>
    <row r="79" customFormat="false" ht="12.8" hidden="false" customHeight="false" outlineLevel="0" collapsed="false">
      <c r="A79" s="1" t="n">
        <v>2020</v>
      </c>
      <c r="B79" s="148" t="s">
        <v>411</v>
      </c>
      <c r="C79" s="148" t="s">
        <v>412</v>
      </c>
      <c r="D79" s="151" t="n">
        <v>1</v>
      </c>
      <c r="E79" s="151" t="n">
        <v>1</v>
      </c>
      <c r="F79" s="120" t="n">
        <f aca="false">SUM(D79:E79)</f>
        <v>2</v>
      </c>
      <c r="G79" s="151" t="n">
        <v>14</v>
      </c>
      <c r="H79" s="152" t="n">
        <v>16</v>
      </c>
      <c r="I79" s="153" t="n">
        <f aca="false">+1-G79/H79</f>
        <v>0.125</v>
      </c>
      <c r="J79" s="1" t="n">
        <v>4</v>
      </c>
      <c r="K79" s="1" t="n">
        <v>2</v>
      </c>
      <c r="L79" s="1" t="n">
        <v>6</v>
      </c>
      <c r="M79" s="1" t="n">
        <f aca="false">+N79-J79-K79</f>
        <v>63</v>
      </c>
      <c r="N79" s="1" t="n">
        <v>69</v>
      </c>
      <c r="O79" s="153" t="n">
        <f aca="false">+1-M79/N79</f>
        <v>0.0869565217391305</v>
      </c>
    </row>
    <row r="80" customFormat="false" ht="12.8" hidden="false" customHeight="false" outlineLevel="0" collapsed="false">
      <c r="A80" s="1" t="n">
        <v>2020</v>
      </c>
      <c r="B80" s="148" t="s">
        <v>222</v>
      </c>
      <c r="C80" s="148" t="s">
        <v>223</v>
      </c>
      <c r="D80" s="151"/>
      <c r="E80" s="151" t="n">
        <v>2</v>
      </c>
      <c r="F80" s="120" t="n">
        <f aca="false">SUM(D80:E80)</f>
        <v>2</v>
      </c>
      <c r="G80" s="151" t="n">
        <v>14</v>
      </c>
      <c r="H80" s="152" t="n">
        <v>16</v>
      </c>
      <c r="I80" s="153" t="n">
        <f aca="false">+1-G80/H80</f>
        <v>0.125</v>
      </c>
      <c r="J80" s="1" t="n">
        <v>4</v>
      </c>
      <c r="K80" s="1" t="n">
        <v>3</v>
      </c>
      <c r="L80" s="1" t="n">
        <v>7</v>
      </c>
      <c r="M80" s="1" t="n">
        <f aca="false">+N80-J80-K80</f>
        <v>40</v>
      </c>
      <c r="N80" s="1" t="n">
        <v>47</v>
      </c>
      <c r="O80" s="153" t="n">
        <f aca="false">+1-M80/N80</f>
        <v>0.148936170212766</v>
      </c>
    </row>
    <row r="81" customFormat="false" ht="12.8" hidden="false" customHeight="false" outlineLevel="0" collapsed="false">
      <c r="A81" s="1" t="n">
        <v>2020</v>
      </c>
      <c r="B81" s="148" t="s">
        <v>315</v>
      </c>
      <c r="C81" s="148" t="s">
        <v>316</v>
      </c>
      <c r="D81" s="151" t="n">
        <v>4</v>
      </c>
      <c r="E81" s="151" t="n">
        <v>2</v>
      </c>
      <c r="F81" s="120" t="n">
        <f aca="false">SUM(D81:E81)</f>
        <v>6</v>
      </c>
      <c r="G81" s="151" t="n">
        <v>9</v>
      </c>
      <c r="H81" s="152" t="n">
        <v>15</v>
      </c>
      <c r="I81" s="153" t="n">
        <f aca="false">+1-G81/H81</f>
        <v>0.4</v>
      </c>
      <c r="J81" s="1" t="n">
        <v>7</v>
      </c>
      <c r="K81" s="1" t="n">
        <v>1</v>
      </c>
      <c r="L81" s="1" t="n">
        <v>8</v>
      </c>
      <c r="M81" s="1" t="n">
        <f aca="false">+N81-J81-K81</f>
        <v>26</v>
      </c>
      <c r="N81" s="1" t="n">
        <v>34</v>
      </c>
      <c r="O81" s="153" t="n">
        <f aca="false">+1-M81/N81</f>
        <v>0.235294117647059</v>
      </c>
    </row>
    <row r="82" customFormat="false" ht="12.8" hidden="false" customHeight="false" outlineLevel="0" collapsed="false">
      <c r="A82" s="1" t="n">
        <v>2020</v>
      </c>
      <c r="B82" s="148" t="s">
        <v>371</v>
      </c>
      <c r="C82" s="148" t="s">
        <v>372</v>
      </c>
      <c r="D82" s="151"/>
      <c r="E82" s="151"/>
      <c r="F82" s="120" t="n">
        <f aca="false">SUM(D82:E82)</f>
        <v>0</v>
      </c>
      <c r="G82" s="151" t="n">
        <v>13</v>
      </c>
      <c r="H82" s="152" t="n">
        <v>13</v>
      </c>
      <c r="I82" s="153" t="n">
        <f aca="false">+1-G82/H82</f>
        <v>0</v>
      </c>
      <c r="J82" s="1" t="n">
        <v>10</v>
      </c>
      <c r="K82" s="1" t="n">
        <v>1</v>
      </c>
      <c r="L82" s="1" t="n">
        <v>11</v>
      </c>
      <c r="M82" s="1" t="n">
        <f aca="false">+N82-J82-K82</f>
        <v>29</v>
      </c>
      <c r="N82" s="1" t="n">
        <v>40</v>
      </c>
      <c r="O82" s="153" t="n">
        <f aca="false">+1-M82/N82</f>
        <v>0.275</v>
      </c>
    </row>
    <row r="83" customFormat="false" ht="12.8" hidden="false" customHeight="false" outlineLevel="0" collapsed="false">
      <c r="A83" s="1" t="n">
        <v>2020</v>
      </c>
      <c r="B83" s="148" t="s">
        <v>279</v>
      </c>
      <c r="C83" s="148" t="s">
        <v>280</v>
      </c>
      <c r="D83" s="151"/>
      <c r="E83" s="151"/>
      <c r="F83" s="120" t="n">
        <f aca="false">SUM(D83:E83)</f>
        <v>0</v>
      </c>
      <c r="G83" s="151" t="n">
        <v>12</v>
      </c>
      <c r="H83" s="152" t="n">
        <v>12</v>
      </c>
      <c r="I83" s="153" t="n">
        <f aca="false">+1-G83/H83</f>
        <v>0</v>
      </c>
      <c r="J83" s="1" t="n">
        <v>2</v>
      </c>
      <c r="L83" s="1" t="n">
        <v>2</v>
      </c>
      <c r="M83" s="1" t="n">
        <f aca="false">+N83-J83-K83</f>
        <v>25</v>
      </c>
      <c r="N83" s="1" t="n">
        <v>27</v>
      </c>
      <c r="O83" s="153" t="n">
        <f aca="false">+1-M83/N83</f>
        <v>0.0740740740740741</v>
      </c>
    </row>
    <row r="84" customFormat="false" ht="12.8" hidden="false" customHeight="false" outlineLevel="0" collapsed="false">
      <c r="A84" s="1" t="n">
        <v>2020</v>
      </c>
      <c r="B84" s="148" t="s">
        <v>399</v>
      </c>
      <c r="C84" s="148" t="s">
        <v>656</v>
      </c>
      <c r="D84" s="151" t="n">
        <v>1</v>
      </c>
      <c r="E84" s="151" t="n">
        <v>0</v>
      </c>
      <c r="F84" s="120" t="n">
        <f aca="false">SUM(D84:E84)</f>
        <v>1</v>
      </c>
      <c r="G84" s="151" t="n">
        <v>10</v>
      </c>
      <c r="H84" s="152" t="n">
        <v>11</v>
      </c>
      <c r="I84" s="153" t="n">
        <f aca="false">+1-G84/H84</f>
        <v>0.0909090909090909</v>
      </c>
      <c r="J84" s="1" t="n">
        <v>1</v>
      </c>
      <c r="L84" s="1" t="n">
        <v>1</v>
      </c>
      <c r="M84" s="1" t="n">
        <f aca="false">+N84-J84-K84</f>
        <v>4</v>
      </c>
      <c r="N84" s="1" t="n">
        <v>5</v>
      </c>
      <c r="O84" s="153" t="n">
        <f aca="false">+1-M84/N84</f>
        <v>0.2</v>
      </c>
    </row>
    <row r="85" customFormat="false" ht="12.8" hidden="false" customHeight="false" outlineLevel="0" collapsed="false">
      <c r="A85" s="1" t="n">
        <v>2020</v>
      </c>
      <c r="B85" s="148" t="s">
        <v>451</v>
      </c>
      <c r="C85" s="148" t="s">
        <v>452</v>
      </c>
      <c r="D85" s="151" t="n">
        <v>1</v>
      </c>
      <c r="E85" s="151" t="n">
        <v>1</v>
      </c>
      <c r="F85" s="120" t="n">
        <f aca="false">SUM(D85:E85)</f>
        <v>2</v>
      </c>
      <c r="G85" s="151" t="n">
        <v>7</v>
      </c>
      <c r="H85" s="152" t="n">
        <v>9</v>
      </c>
      <c r="I85" s="153" t="n">
        <f aca="false">+1-G85/H85</f>
        <v>0.222222222222222</v>
      </c>
      <c r="J85" s="1" t="n">
        <v>2</v>
      </c>
      <c r="K85" s="1" t="n">
        <v>2</v>
      </c>
      <c r="L85" s="1" t="n">
        <v>4</v>
      </c>
      <c r="M85" s="1" t="n">
        <f aca="false">+N85-J85-K85</f>
        <v>14</v>
      </c>
      <c r="N85" s="1" t="n">
        <v>18</v>
      </c>
      <c r="O85" s="153" t="n">
        <f aca="false">+1-M85/N85</f>
        <v>0.222222222222222</v>
      </c>
    </row>
    <row r="86" customFormat="false" ht="12.8" hidden="false" customHeight="false" outlineLevel="0" collapsed="false">
      <c r="A86" s="1" t="n">
        <v>2020</v>
      </c>
      <c r="B86" s="148" t="s">
        <v>351</v>
      </c>
      <c r="C86" s="148" t="s">
        <v>352</v>
      </c>
      <c r="D86" s="151" t="n">
        <v>1</v>
      </c>
      <c r="E86" s="151"/>
      <c r="F86" s="120" t="n">
        <f aca="false">SUM(D86:E86)</f>
        <v>1</v>
      </c>
      <c r="G86" s="151" t="n">
        <v>7</v>
      </c>
      <c r="H86" s="152" t="n">
        <v>8</v>
      </c>
      <c r="I86" s="153" t="n">
        <f aca="false">+1-G86/H86</f>
        <v>0.125</v>
      </c>
      <c r="J86" s="1" t="n">
        <v>13</v>
      </c>
      <c r="L86" s="1" t="n">
        <v>13</v>
      </c>
      <c r="M86" s="1" t="n">
        <f aca="false">+N86-J86-K86</f>
        <v>21</v>
      </c>
      <c r="N86" s="1" t="n">
        <v>34</v>
      </c>
      <c r="O86" s="153" t="n">
        <f aca="false">+1-M86/N86</f>
        <v>0.382352941176471</v>
      </c>
    </row>
    <row r="87" customFormat="false" ht="12.8" hidden="false" customHeight="false" outlineLevel="0" collapsed="false">
      <c r="A87" s="1" t="n">
        <v>2020</v>
      </c>
      <c r="B87" s="148" t="s">
        <v>347</v>
      </c>
      <c r="C87" s="148" t="s">
        <v>348</v>
      </c>
      <c r="D87" s="151" t="n">
        <v>4</v>
      </c>
      <c r="E87" s="151"/>
      <c r="F87" s="120" t="n">
        <f aca="false">SUM(D87:E87)</f>
        <v>4</v>
      </c>
      <c r="G87" s="151" t="n">
        <v>4</v>
      </c>
      <c r="H87" s="152" t="n">
        <v>8</v>
      </c>
      <c r="I87" s="153" t="n">
        <f aca="false">+1-G87/H87</f>
        <v>0.5</v>
      </c>
      <c r="J87" s="1" t="n">
        <v>13</v>
      </c>
      <c r="L87" s="1" t="n">
        <v>13</v>
      </c>
      <c r="M87" s="1" t="n">
        <f aca="false">+N87-J87-K87</f>
        <v>9</v>
      </c>
      <c r="N87" s="1" t="n">
        <v>22</v>
      </c>
      <c r="O87" s="153" t="n">
        <f aca="false">+1-M87/N87</f>
        <v>0.590909090909091</v>
      </c>
    </row>
    <row r="88" customFormat="false" ht="12.8" hidden="false" customHeight="false" outlineLevel="0" collapsed="false">
      <c r="A88" s="1" t="n">
        <v>2020</v>
      </c>
      <c r="B88" s="148" t="s">
        <v>367</v>
      </c>
      <c r="C88" s="148" t="s">
        <v>368</v>
      </c>
      <c r="D88" s="151"/>
      <c r="E88" s="151" t="n">
        <v>5</v>
      </c>
      <c r="F88" s="120" t="n">
        <f aca="false">SUM(D88:E88)</f>
        <v>5</v>
      </c>
      <c r="G88" s="151" t="n">
        <v>3</v>
      </c>
      <c r="H88" s="152" t="n">
        <v>8</v>
      </c>
      <c r="I88" s="153" t="n">
        <f aca="false">+1-G88/H88</f>
        <v>0.625</v>
      </c>
      <c r="K88" s="1" t="n">
        <v>3</v>
      </c>
      <c r="L88" s="1" t="n">
        <v>3</v>
      </c>
      <c r="M88" s="1" t="n">
        <f aca="false">+N88-J88-K88</f>
        <v>13</v>
      </c>
      <c r="N88" s="1" t="n">
        <v>16</v>
      </c>
      <c r="O88" s="153" t="n">
        <f aca="false">+1-M88/N88</f>
        <v>0.1875</v>
      </c>
    </row>
    <row r="89" customFormat="false" ht="12.8" hidden="false" customHeight="false" outlineLevel="0" collapsed="false">
      <c r="A89" s="1" t="n">
        <v>2020</v>
      </c>
      <c r="B89" s="148" t="s">
        <v>527</v>
      </c>
      <c r="C89" s="148" t="s">
        <v>528</v>
      </c>
      <c r="D89" s="151" t="n">
        <v>6</v>
      </c>
      <c r="E89" s="151" t="n">
        <v>1</v>
      </c>
      <c r="F89" s="120" t="n">
        <f aca="false">SUM(D89:E89)</f>
        <v>7</v>
      </c>
      <c r="G89" s="151" t="n">
        <v>0</v>
      </c>
      <c r="H89" s="152" t="n">
        <v>7</v>
      </c>
      <c r="I89" s="153" t="n">
        <f aca="false">+1-G89/H89</f>
        <v>1</v>
      </c>
      <c r="L89" s="1" t="n">
        <v>0</v>
      </c>
      <c r="M89" s="1" t="n">
        <f aca="false">+N89-J89-K89</f>
        <v>2</v>
      </c>
      <c r="N89" s="1" t="n">
        <v>2</v>
      </c>
      <c r="O89" s="153" t="n">
        <f aca="false">+1-M89/N89</f>
        <v>0</v>
      </c>
    </row>
    <row r="90" customFormat="false" ht="12.8" hidden="false" customHeight="false" outlineLevel="0" collapsed="false">
      <c r="A90" s="1" t="n">
        <v>2020</v>
      </c>
      <c r="B90" s="148" t="s">
        <v>391</v>
      </c>
      <c r="C90" s="148" t="s">
        <v>392</v>
      </c>
      <c r="D90" s="151" t="n">
        <v>2</v>
      </c>
      <c r="E90" s="151"/>
      <c r="F90" s="120" t="n">
        <f aca="false">SUM(D90:E90)</f>
        <v>2</v>
      </c>
      <c r="G90" s="151" t="n">
        <v>4</v>
      </c>
      <c r="H90" s="152" t="n">
        <v>6</v>
      </c>
      <c r="I90" s="153" t="n">
        <f aca="false">+1-G90/H90</f>
        <v>0.333333333333333</v>
      </c>
      <c r="J90" s="1" t="n">
        <v>3</v>
      </c>
      <c r="K90" s="1" t="n">
        <v>1</v>
      </c>
      <c r="L90" s="1" t="n">
        <v>4</v>
      </c>
      <c r="M90" s="1" t="n">
        <f aca="false">+N90-J90-K90</f>
        <v>14</v>
      </c>
      <c r="N90" s="1" t="n">
        <v>18</v>
      </c>
      <c r="O90" s="153" t="n">
        <f aca="false">+1-M90/N90</f>
        <v>0.222222222222222</v>
      </c>
    </row>
    <row r="91" customFormat="false" ht="12.8" hidden="false" customHeight="false" outlineLevel="0" collapsed="false">
      <c r="A91" s="1" t="n">
        <v>2020</v>
      </c>
      <c r="B91" s="148" t="s">
        <v>359</v>
      </c>
      <c r="C91" s="148" t="s">
        <v>360</v>
      </c>
      <c r="D91" s="151" t="n">
        <v>2</v>
      </c>
      <c r="E91" s="151"/>
      <c r="F91" s="120" t="n">
        <f aca="false">SUM(D91:E91)</f>
        <v>2</v>
      </c>
      <c r="G91" s="151" t="n">
        <v>4</v>
      </c>
      <c r="H91" s="152" t="n">
        <v>6</v>
      </c>
      <c r="I91" s="153" t="n">
        <f aca="false">+1-G91/H91</f>
        <v>0.333333333333333</v>
      </c>
      <c r="L91" s="1" t="n">
        <v>0</v>
      </c>
      <c r="M91" s="1" t="n">
        <f aca="false">+N91-J91-K91</f>
        <v>10</v>
      </c>
      <c r="N91" s="1" t="n">
        <v>10</v>
      </c>
      <c r="O91" s="153" t="n">
        <f aca="false">+1-M91/N91</f>
        <v>0</v>
      </c>
    </row>
    <row r="92" customFormat="false" ht="12.8" hidden="false" customHeight="false" outlineLevel="0" collapsed="false">
      <c r="A92" s="1" t="n">
        <v>2020</v>
      </c>
      <c r="B92" s="148" t="s">
        <v>387</v>
      </c>
      <c r="C92" s="148" t="s">
        <v>388</v>
      </c>
      <c r="D92" s="151"/>
      <c r="E92" s="151"/>
      <c r="F92" s="120" t="n">
        <f aca="false">SUM(D92:E92)</f>
        <v>0</v>
      </c>
      <c r="G92" s="151" t="n">
        <v>5</v>
      </c>
      <c r="H92" s="152" t="n">
        <v>5</v>
      </c>
      <c r="I92" s="153" t="n">
        <f aca="false">+1-G92/H92</f>
        <v>0</v>
      </c>
      <c r="L92" s="1" t="n">
        <v>0</v>
      </c>
      <c r="M92" s="1" t="n">
        <f aca="false">+N92-J92-K92</f>
        <v>8</v>
      </c>
      <c r="N92" s="1" t="n">
        <v>8</v>
      </c>
      <c r="O92" s="153" t="n">
        <f aca="false">+1-M92/N92</f>
        <v>0</v>
      </c>
    </row>
    <row r="93" customFormat="false" ht="12.8" hidden="false" customHeight="false" outlineLevel="0" collapsed="false">
      <c r="A93" s="1" t="n">
        <v>2020</v>
      </c>
      <c r="B93" s="148" t="s">
        <v>419</v>
      </c>
      <c r="C93" s="148" t="s">
        <v>420</v>
      </c>
      <c r="D93" s="151"/>
      <c r="E93" s="151"/>
      <c r="F93" s="120" t="n">
        <f aca="false">SUM(D93:E93)</f>
        <v>0</v>
      </c>
      <c r="G93" s="151" t="n">
        <v>5</v>
      </c>
      <c r="H93" s="152" t="n">
        <v>5</v>
      </c>
      <c r="I93" s="153" t="n">
        <f aca="false">+1-G93/H93</f>
        <v>0</v>
      </c>
      <c r="J93" s="1" t="n">
        <v>1</v>
      </c>
      <c r="K93" s="1" t="n">
        <v>1</v>
      </c>
      <c r="L93" s="1" t="n">
        <v>2</v>
      </c>
      <c r="M93" s="1" t="n">
        <f aca="false">+N93-J93-K93</f>
        <v>4</v>
      </c>
      <c r="N93" s="1" t="n">
        <v>6</v>
      </c>
      <c r="O93" s="153" t="n">
        <f aca="false">+1-M93/N93</f>
        <v>0.333333333333333</v>
      </c>
    </row>
    <row r="94" customFormat="false" ht="12.8" hidden="false" customHeight="false" outlineLevel="0" collapsed="false">
      <c r="A94" s="1" t="n">
        <v>2020</v>
      </c>
      <c r="B94" s="148" t="s">
        <v>483</v>
      </c>
      <c r="C94" s="148" t="s">
        <v>484</v>
      </c>
      <c r="D94" s="151"/>
      <c r="E94" s="151" t="n">
        <v>1</v>
      </c>
      <c r="F94" s="120" t="n">
        <f aca="false">SUM(D94:E94)</f>
        <v>1</v>
      </c>
      <c r="G94" s="151" t="n">
        <v>3</v>
      </c>
      <c r="H94" s="152" t="n">
        <v>4</v>
      </c>
      <c r="I94" s="153" t="n">
        <f aca="false">+1-G94/H94</f>
        <v>0.25</v>
      </c>
      <c r="L94" s="1" t="n">
        <v>0</v>
      </c>
      <c r="M94" s="1" t="n">
        <f aca="false">+N94-J94-K94</f>
        <v>5</v>
      </c>
      <c r="N94" s="1" t="n">
        <v>5</v>
      </c>
      <c r="O94" s="153" t="n">
        <f aca="false">+1-M94/N94</f>
        <v>0</v>
      </c>
    </row>
    <row r="95" customFormat="false" ht="12.8" hidden="false" customHeight="false" outlineLevel="0" collapsed="false">
      <c r="A95" s="1" t="n">
        <v>2020</v>
      </c>
      <c r="B95" s="148" t="s">
        <v>403</v>
      </c>
      <c r="C95" s="148" t="s">
        <v>404</v>
      </c>
      <c r="D95" s="151" t="n">
        <v>2</v>
      </c>
      <c r="E95" s="151"/>
      <c r="F95" s="120" t="n">
        <f aca="false">SUM(D95:E95)</f>
        <v>2</v>
      </c>
      <c r="G95" s="151" t="n">
        <v>2</v>
      </c>
      <c r="H95" s="152" t="n">
        <v>4</v>
      </c>
      <c r="I95" s="153" t="n">
        <f aca="false">+1-G95/H95</f>
        <v>0.5</v>
      </c>
      <c r="L95" s="1" t="n">
        <v>0</v>
      </c>
      <c r="M95" s="1" t="n">
        <f aca="false">+N95-J95-K95</f>
        <v>2</v>
      </c>
      <c r="N95" s="1" t="n">
        <v>2</v>
      </c>
      <c r="O95" s="153" t="n">
        <f aca="false">+1-M95/N95</f>
        <v>0</v>
      </c>
    </row>
    <row r="96" customFormat="false" ht="12.8" hidden="false" customHeight="false" outlineLevel="0" collapsed="false">
      <c r="A96" s="1" t="n">
        <v>2020</v>
      </c>
      <c r="B96" s="148" t="s">
        <v>471</v>
      </c>
      <c r="C96" s="148" t="s">
        <v>472</v>
      </c>
      <c r="D96" s="151"/>
      <c r="E96" s="151"/>
      <c r="F96" s="120" t="n">
        <f aca="false">SUM(D96:E96)</f>
        <v>0</v>
      </c>
      <c r="G96" s="151" t="n">
        <v>4</v>
      </c>
      <c r="H96" s="152" t="n">
        <v>4</v>
      </c>
      <c r="I96" s="153" t="n">
        <f aca="false">+1-G96/H96</f>
        <v>0</v>
      </c>
      <c r="K96" s="1" t="n">
        <v>1</v>
      </c>
      <c r="L96" s="1" t="n">
        <v>1</v>
      </c>
      <c r="N96" s="1" t="n">
        <v>18</v>
      </c>
      <c r="O96" s="153" t="n">
        <f aca="false">+1-M96/N96</f>
        <v>1</v>
      </c>
    </row>
    <row r="97" customFormat="false" ht="12.8" hidden="false" customHeight="false" outlineLevel="0" collapsed="false">
      <c r="A97" s="1" t="n">
        <v>2020</v>
      </c>
      <c r="B97" s="148" t="s">
        <v>443</v>
      </c>
      <c r="C97" s="148" t="s">
        <v>444</v>
      </c>
      <c r="D97" s="151"/>
      <c r="E97" s="151"/>
      <c r="F97" s="120" t="n">
        <f aca="false">SUM(D97:E97)</f>
        <v>0</v>
      </c>
      <c r="G97" s="151" t="n">
        <v>4</v>
      </c>
      <c r="H97" s="152" t="n">
        <v>4</v>
      </c>
      <c r="I97" s="153" t="n">
        <f aca="false">+1-G97/H97</f>
        <v>0</v>
      </c>
      <c r="J97" s="1" t="n">
        <v>1</v>
      </c>
      <c r="L97" s="1" t="n">
        <v>1</v>
      </c>
      <c r="M97" s="1" t="n">
        <f aca="false">+N97-J97-K97</f>
        <v>1</v>
      </c>
      <c r="N97" s="1" t="n">
        <v>2</v>
      </c>
      <c r="O97" s="153" t="n">
        <f aca="false">+1-M97/N97</f>
        <v>0.5</v>
      </c>
    </row>
    <row r="98" customFormat="false" ht="12.8" hidden="false" customHeight="false" outlineLevel="0" collapsed="false">
      <c r="A98" s="1" t="n">
        <v>2020</v>
      </c>
      <c r="B98" s="148" t="s">
        <v>439</v>
      </c>
      <c r="C98" s="2" t="s">
        <v>440</v>
      </c>
      <c r="D98" s="151" t="n">
        <v>1</v>
      </c>
      <c r="E98" s="151" t="n">
        <v>1</v>
      </c>
      <c r="F98" s="120" t="n">
        <f aca="false">SUM(D98:E98)</f>
        <v>2</v>
      </c>
      <c r="G98" s="151" t="n">
        <v>1</v>
      </c>
      <c r="H98" s="152" t="n">
        <v>3</v>
      </c>
      <c r="I98" s="153" t="n">
        <f aca="false">+1-G98/H98</f>
        <v>0.666666666666667</v>
      </c>
      <c r="L98" s="1" t="n">
        <v>0</v>
      </c>
      <c r="O98" s="153" t="e">
        <f aca="false">+1-M98/N98</f>
        <v>#DIV/0!</v>
      </c>
    </row>
    <row r="99" customFormat="false" ht="12.8" hidden="false" customHeight="false" outlineLevel="0" collapsed="false">
      <c r="A99" s="1" t="n">
        <v>2020</v>
      </c>
      <c r="B99" s="148" t="s">
        <v>415</v>
      </c>
      <c r="C99" s="148" t="s">
        <v>416</v>
      </c>
      <c r="D99" s="151"/>
      <c r="E99" s="151"/>
      <c r="F99" s="120" t="n">
        <f aca="false">SUM(D99:E99)</f>
        <v>0</v>
      </c>
      <c r="G99" s="151" t="n">
        <v>3</v>
      </c>
      <c r="H99" s="152" t="n">
        <v>3</v>
      </c>
      <c r="I99" s="153" t="n">
        <f aca="false">+1-G99/H99</f>
        <v>0</v>
      </c>
      <c r="L99" s="1" t="n">
        <v>0</v>
      </c>
      <c r="O99" s="153" t="e">
        <f aca="false">+1-M99/N99</f>
        <v>#DIV/0!</v>
      </c>
    </row>
    <row r="100" customFormat="false" ht="12.8" hidden="false" customHeight="false" outlineLevel="0" collapsed="false">
      <c r="A100" s="1" t="n">
        <v>2020</v>
      </c>
      <c r="B100" s="148" t="s">
        <v>423</v>
      </c>
      <c r="C100" s="148" t="s">
        <v>424</v>
      </c>
      <c r="D100" s="151"/>
      <c r="E100" s="151"/>
      <c r="F100" s="120" t="n">
        <f aca="false">SUM(D100:E100)</f>
        <v>0</v>
      </c>
      <c r="G100" s="151" t="n">
        <v>3</v>
      </c>
      <c r="H100" s="152" t="n">
        <v>3</v>
      </c>
      <c r="I100" s="153" t="n">
        <f aca="false">+1-G100/H100</f>
        <v>0</v>
      </c>
      <c r="J100" s="1" t="n">
        <v>1</v>
      </c>
      <c r="L100" s="1" t="n">
        <v>1</v>
      </c>
      <c r="M100" s="1" t="n">
        <f aca="false">+N100-J100-K100</f>
        <v>8</v>
      </c>
      <c r="N100" s="1" t="n">
        <v>9</v>
      </c>
      <c r="O100" s="153" t="n">
        <f aca="false">+1-M100/N100</f>
        <v>0.111111111111111</v>
      </c>
    </row>
    <row r="101" customFormat="false" ht="12.8" hidden="false" customHeight="false" outlineLevel="0" collapsed="false">
      <c r="A101" s="1" t="n">
        <v>2020</v>
      </c>
      <c r="B101" s="148" t="s">
        <v>375</v>
      </c>
      <c r="C101" s="148" t="s">
        <v>376</v>
      </c>
      <c r="D101" s="151"/>
      <c r="E101" s="151"/>
      <c r="F101" s="120" t="n">
        <f aca="false">SUM(D101:E101)</f>
        <v>0</v>
      </c>
      <c r="G101" s="151" t="n">
        <v>3</v>
      </c>
      <c r="H101" s="152" t="n">
        <v>3</v>
      </c>
      <c r="I101" s="153" t="n">
        <f aca="false">+1-G101/H101</f>
        <v>0</v>
      </c>
      <c r="L101" s="1" t="n">
        <v>0</v>
      </c>
      <c r="M101" s="1" t="n">
        <f aca="false">+N101-J101-K101</f>
        <v>10</v>
      </c>
      <c r="N101" s="1" t="n">
        <v>10</v>
      </c>
      <c r="O101" s="153" t="n">
        <f aca="false">+1-M101/N101</f>
        <v>0</v>
      </c>
    </row>
    <row r="102" customFormat="false" ht="12.8" hidden="false" customHeight="false" outlineLevel="0" collapsed="false">
      <c r="A102" s="1" t="n">
        <v>2020</v>
      </c>
      <c r="B102" s="148" t="s">
        <v>571</v>
      </c>
      <c r="C102" s="148" t="s">
        <v>572</v>
      </c>
      <c r="D102" s="151" t="n">
        <v>1</v>
      </c>
      <c r="E102" s="151"/>
      <c r="F102" s="120" t="n">
        <f aca="false">SUM(D102:E102)</f>
        <v>1</v>
      </c>
      <c r="G102" s="151" t="n">
        <v>2</v>
      </c>
      <c r="H102" s="152" t="n">
        <v>3</v>
      </c>
      <c r="I102" s="153" t="n">
        <f aca="false">+1-G102/H102</f>
        <v>0.333333333333333</v>
      </c>
      <c r="L102" s="1" t="n">
        <v>0</v>
      </c>
      <c r="M102" s="1" t="n">
        <f aca="false">+N102-J102-K102</f>
        <v>1</v>
      </c>
      <c r="N102" s="1" t="n">
        <v>1</v>
      </c>
      <c r="O102" s="153" t="n">
        <f aca="false">+1-M102/N102</f>
        <v>0</v>
      </c>
    </row>
    <row r="103" customFormat="false" ht="12.8" hidden="false" customHeight="false" outlineLevel="0" collapsed="false">
      <c r="A103" s="1" t="n">
        <v>2020</v>
      </c>
      <c r="B103" s="148" t="s">
        <v>427</v>
      </c>
      <c r="C103" s="148" t="s">
        <v>428</v>
      </c>
      <c r="D103" s="151" t="n">
        <v>0</v>
      </c>
      <c r="E103" s="151" t="n">
        <v>0</v>
      </c>
      <c r="F103" s="120" t="n">
        <f aca="false">SUM(D103:E103)</f>
        <v>0</v>
      </c>
      <c r="G103" s="151" t="n">
        <v>2</v>
      </c>
      <c r="H103" s="152" t="n">
        <v>2</v>
      </c>
      <c r="I103" s="153" t="n">
        <f aca="false">+1-G103/H103</f>
        <v>0</v>
      </c>
      <c r="L103" s="1" t="n">
        <v>0</v>
      </c>
      <c r="M103" s="1" t="n">
        <f aca="false">+N103-J103-K103</f>
        <v>5</v>
      </c>
      <c r="N103" s="1" t="n">
        <v>5</v>
      </c>
      <c r="O103" s="153" t="n">
        <f aca="false">+1-M103/N103</f>
        <v>0</v>
      </c>
    </row>
    <row r="104" customFormat="false" ht="12.8" hidden="false" customHeight="false" outlineLevel="0" collapsed="false">
      <c r="A104" s="1" t="n">
        <v>2020</v>
      </c>
      <c r="B104" s="148" t="s">
        <v>479</v>
      </c>
      <c r="C104" s="148" t="s">
        <v>480</v>
      </c>
      <c r="D104" s="151" t="n">
        <v>1</v>
      </c>
      <c r="E104" s="151"/>
      <c r="F104" s="120" t="n">
        <f aca="false">SUM(D104:E104)</f>
        <v>1</v>
      </c>
      <c r="G104" s="151" t="n">
        <v>1</v>
      </c>
      <c r="H104" s="152" t="n">
        <v>2</v>
      </c>
      <c r="I104" s="153" t="n">
        <f aca="false">+1-G104/H104</f>
        <v>0.5</v>
      </c>
      <c r="J104" s="1" t="n">
        <v>2</v>
      </c>
      <c r="L104" s="1" t="n">
        <v>2</v>
      </c>
      <c r="M104" s="1" t="n">
        <f aca="false">+N104-J104-K104</f>
        <v>1</v>
      </c>
      <c r="N104" s="1" t="n">
        <v>3</v>
      </c>
      <c r="O104" s="153" t="n">
        <f aca="false">+1-M104/N104</f>
        <v>0.666666666666667</v>
      </c>
    </row>
    <row r="105" customFormat="false" ht="12.8" hidden="false" customHeight="false" outlineLevel="0" collapsed="false">
      <c r="A105" s="1" t="n">
        <v>2020</v>
      </c>
      <c r="B105" s="148" t="s">
        <v>515</v>
      </c>
      <c r="C105" s="148" t="s">
        <v>516</v>
      </c>
      <c r="D105" s="151"/>
      <c r="E105" s="151"/>
      <c r="F105" s="120" t="n">
        <f aca="false">SUM(D105:E105)</f>
        <v>0</v>
      </c>
      <c r="G105" s="151" t="n">
        <v>2</v>
      </c>
      <c r="H105" s="152" t="n">
        <v>2</v>
      </c>
      <c r="I105" s="153" t="n">
        <f aca="false">+1-G105/H105</f>
        <v>0</v>
      </c>
      <c r="L105" s="1" t="n">
        <v>0</v>
      </c>
      <c r="M105" s="1" t="n">
        <f aca="false">+N105-J105-K105</f>
        <v>0</v>
      </c>
      <c r="O105" s="153" t="e">
        <f aca="false">+1-M105/N105</f>
        <v>#DIV/0!</v>
      </c>
    </row>
    <row r="106" customFormat="false" ht="12.8" hidden="false" customHeight="false" outlineLevel="0" collapsed="false">
      <c r="A106" s="1" t="n">
        <v>2020</v>
      </c>
      <c r="B106" s="148" t="s">
        <v>535</v>
      </c>
      <c r="C106" s="148" t="s">
        <v>691</v>
      </c>
      <c r="D106" s="151" t="n">
        <v>1</v>
      </c>
      <c r="E106" s="151"/>
      <c r="F106" s="120" t="n">
        <f aca="false">SUM(D106:E106)</f>
        <v>1</v>
      </c>
      <c r="G106" s="151" t="n">
        <v>1</v>
      </c>
      <c r="H106" s="152" t="n">
        <v>2</v>
      </c>
      <c r="I106" s="153" t="n">
        <f aca="false">+1-G106/H106</f>
        <v>0.5</v>
      </c>
      <c r="J106" s="1" t="n">
        <v>1</v>
      </c>
      <c r="L106" s="1" t="n">
        <v>1</v>
      </c>
      <c r="M106" s="1" t="n">
        <f aca="false">+N106-J106-K106</f>
        <v>4</v>
      </c>
      <c r="N106" s="1" t="n">
        <v>5</v>
      </c>
      <c r="O106" s="153" t="n">
        <f aca="false">+1-M106/N106</f>
        <v>0.2</v>
      </c>
    </row>
    <row r="107" customFormat="false" ht="12.8" hidden="false" customHeight="false" outlineLevel="0" collapsed="false">
      <c r="A107" s="1" t="n">
        <v>2020</v>
      </c>
      <c r="B107" s="148" t="s">
        <v>543</v>
      </c>
      <c r="C107" s="148" t="s">
        <v>544</v>
      </c>
      <c r="D107" s="151"/>
      <c r="E107" s="151"/>
      <c r="F107" s="120" t="n">
        <f aca="false">SUM(D107:E107)</f>
        <v>0</v>
      </c>
      <c r="G107" s="151" t="n">
        <v>2</v>
      </c>
      <c r="H107" s="152" t="n">
        <v>2</v>
      </c>
      <c r="I107" s="153" t="n">
        <f aca="false">+1-G107/H107</f>
        <v>0</v>
      </c>
      <c r="L107" s="1" t="n">
        <v>0</v>
      </c>
      <c r="O107" s="153" t="e">
        <f aca="false">+1-M107/N107</f>
        <v>#DIV/0!</v>
      </c>
    </row>
    <row r="108" customFormat="false" ht="12.8" hidden="false" customHeight="false" outlineLevel="0" collapsed="false">
      <c r="A108" s="1" t="n">
        <v>2020</v>
      </c>
      <c r="B108" s="148" t="s">
        <v>459</v>
      </c>
      <c r="C108" s="148" t="s">
        <v>460</v>
      </c>
      <c r="D108" s="151"/>
      <c r="E108" s="151"/>
      <c r="F108" s="120" t="n">
        <f aca="false">SUM(D108:E108)</f>
        <v>0</v>
      </c>
      <c r="G108" s="151" t="n">
        <v>2</v>
      </c>
      <c r="H108" s="152" t="n">
        <v>2</v>
      </c>
      <c r="I108" s="153" t="n">
        <f aca="false">+1-G108/H108</f>
        <v>0</v>
      </c>
      <c r="L108" s="1" t="n">
        <v>0</v>
      </c>
      <c r="M108" s="1" t="n">
        <f aca="false">+N108-J108-K108</f>
        <v>3</v>
      </c>
      <c r="N108" s="1" t="n">
        <v>3</v>
      </c>
      <c r="O108" s="153" t="n">
        <f aca="false">+1-M108/N108</f>
        <v>0</v>
      </c>
    </row>
    <row r="109" customFormat="false" ht="12.8" hidden="false" customHeight="false" outlineLevel="0" collapsed="false">
      <c r="A109" s="1" t="n">
        <v>2020</v>
      </c>
      <c r="B109" s="148" t="s">
        <v>395</v>
      </c>
      <c r="C109" s="148" t="s">
        <v>396</v>
      </c>
      <c r="D109" s="151"/>
      <c r="E109" s="151"/>
      <c r="F109" s="120" t="n">
        <f aca="false">SUM(D109:E109)</f>
        <v>0</v>
      </c>
      <c r="G109" s="151" t="n">
        <v>2</v>
      </c>
      <c r="H109" s="152" t="n">
        <v>2</v>
      </c>
      <c r="I109" s="153" t="n">
        <f aca="false">+1-G109/H109</f>
        <v>0</v>
      </c>
      <c r="K109" s="1" t="n">
        <v>2</v>
      </c>
      <c r="L109" s="1" t="n">
        <v>2</v>
      </c>
      <c r="M109" s="1" t="n">
        <f aca="false">+N109-J109-K109</f>
        <v>3</v>
      </c>
      <c r="N109" s="1" t="n">
        <v>5</v>
      </c>
      <c r="O109" s="153" t="n">
        <f aca="false">+1-M109/N109</f>
        <v>0.4</v>
      </c>
    </row>
    <row r="110" customFormat="false" ht="12.8" hidden="false" customHeight="false" outlineLevel="0" collapsed="false">
      <c r="A110" s="1" t="n">
        <v>2020</v>
      </c>
      <c r="B110" s="148" t="s">
        <v>487</v>
      </c>
      <c r="C110" s="148" t="s">
        <v>610</v>
      </c>
      <c r="D110" s="151"/>
      <c r="E110" s="151"/>
      <c r="F110" s="120" t="n">
        <f aca="false">SUM(D110:E110)</f>
        <v>0</v>
      </c>
      <c r="G110" s="151" t="n">
        <v>1</v>
      </c>
      <c r="H110" s="152" t="n">
        <v>1</v>
      </c>
      <c r="I110" s="153" t="n">
        <f aca="false">+1-G110/H110</f>
        <v>0</v>
      </c>
      <c r="L110" s="1" t="n">
        <v>0</v>
      </c>
      <c r="M110" s="1" t="n">
        <f aca="false">+N110-J110-K110</f>
        <v>1</v>
      </c>
      <c r="N110" s="1" t="n">
        <v>1</v>
      </c>
      <c r="O110" s="153" t="n">
        <f aca="false">+1-M110/N110</f>
        <v>0</v>
      </c>
    </row>
    <row r="111" customFormat="false" ht="12.8" hidden="false" customHeight="false" outlineLevel="0" collapsed="false">
      <c r="A111" s="1" t="n">
        <v>2020</v>
      </c>
      <c r="B111" s="148" t="s">
        <v>799</v>
      </c>
      <c r="C111" s="148" t="s">
        <v>693</v>
      </c>
      <c r="D111" s="151" t="n">
        <v>1</v>
      </c>
      <c r="E111" s="151"/>
      <c r="F111" s="120" t="n">
        <f aca="false">SUM(D111:E111)</f>
        <v>1</v>
      </c>
      <c r="G111" s="151" t="n">
        <v>0</v>
      </c>
      <c r="H111" s="152" t="n">
        <v>1</v>
      </c>
      <c r="I111" s="153" t="n">
        <f aca="false">+1-G111/H111</f>
        <v>1</v>
      </c>
      <c r="J111" s="1" t="n">
        <v>3</v>
      </c>
      <c r="L111" s="1" t="n">
        <v>3</v>
      </c>
      <c r="M111" s="1" t="n">
        <f aca="false">+N111-J111-K111</f>
        <v>3</v>
      </c>
      <c r="N111" s="1" t="n">
        <v>6</v>
      </c>
      <c r="O111" s="153" t="n">
        <f aca="false">+1-M111/N111</f>
        <v>0.5</v>
      </c>
    </row>
    <row r="112" customFormat="false" ht="12.8" hidden="false" customHeight="false" outlineLevel="0" collapsed="false">
      <c r="A112" s="1" t="n">
        <v>2020</v>
      </c>
      <c r="B112" s="148" t="s">
        <v>800</v>
      </c>
      <c r="C112" s="148" t="s">
        <v>702</v>
      </c>
      <c r="D112" s="151" t="n">
        <v>1</v>
      </c>
      <c r="E112" s="151"/>
      <c r="F112" s="120" t="n">
        <f aca="false">SUM(D112:E112)</f>
        <v>1</v>
      </c>
      <c r="G112" s="151" t="n">
        <v>0</v>
      </c>
      <c r="H112" s="152" t="n">
        <v>1</v>
      </c>
      <c r="I112" s="153" t="n">
        <f aca="false">+1-G112/H112</f>
        <v>1</v>
      </c>
      <c r="L112" s="1" t="n">
        <v>0</v>
      </c>
      <c r="M112" s="1" t="n">
        <f aca="false">+N112-J112-K112</f>
        <v>0</v>
      </c>
      <c r="O112" s="153" t="e">
        <f aca="false">+1-M112/N112</f>
        <v>#DIV/0!</v>
      </c>
    </row>
    <row r="113" customFormat="false" ht="12.8" hidden="false" customHeight="false" outlineLevel="0" collapsed="false">
      <c r="A113" s="1" t="n">
        <v>2020</v>
      </c>
      <c r="B113" s="148" t="s">
        <v>563</v>
      </c>
      <c r="C113" s="148" t="s">
        <v>801</v>
      </c>
      <c r="D113" s="151"/>
      <c r="E113" s="151"/>
      <c r="F113" s="120" t="n">
        <f aca="false">SUM(D113:E113)</f>
        <v>0</v>
      </c>
      <c r="G113" s="151"/>
      <c r="H113" s="152" t="n">
        <v>1</v>
      </c>
      <c r="I113" s="153" t="n">
        <f aca="false">+1-G113/H113</f>
        <v>1</v>
      </c>
      <c r="L113" s="1" t="n">
        <v>0</v>
      </c>
      <c r="O113" s="153" t="e">
        <f aca="false">+1-M113/N113</f>
        <v>#DIV/0!</v>
      </c>
    </row>
    <row r="114" customFormat="false" ht="12.8" hidden="false" customHeight="false" outlineLevel="0" collapsed="false">
      <c r="A114" s="1" t="n">
        <v>2020</v>
      </c>
      <c r="B114" s="148" t="s">
        <v>715</v>
      </c>
      <c r="C114" s="148" t="s">
        <v>716</v>
      </c>
      <c r="D114" s="151"/>
      <c r="E114" s="151"/>
      <c r="F114" s="120" t="n">
        <f aca="false">SUM(D114:E114)</f>
        <v>0</v>
      </c>
      <c r="G114" s="151" t="n">
        <v>1</v>
      </c>
      <c r="H114" s="152" t="n">
        <v>1</v>
      </c>
      <c r="I114" s="153" t="n">
        <f aca="false">+1-G114/H114</f>
        <v>0</v>
      </c>
      <c r="L114" s="1" t="n">
        <v>0</v>
      </c>
      <c r="M114" s="1" t="n">
        <f aca="false">+N114-J114-K114</f>
        <v>0</v>
      </c>
      <c r="O114" s="153" t="e">
        <f aca="false">+1-M114/N114</f>
        <v>#DIV/0!</v>
      </c>
    </row>
    <row r="115" customFormat="false" ht="12.8" hidden="false" customHeight="false" outlineLevel="0" collapsed="false">
      <c r="A115" s="1" t="n">
        <v>2020</v>
      </c>
      <c r="B115" s="148" t="s">
        <v>431</v>
      </c>
      <c r="C115" s="148" t="s">
        <v>432</v>
      </c>
      <c r="D115" s="151"/>
      <c r="E115" s="151"/>
      <c r="F115" s="120" t="n">
        <f aca="false">SUM(D115:E115)</f>
        <v>0</v>
      </c>
      <c r="G115" s="151" t="n">
        <v>1</v>
      </c>
      <c r="H115" s="152" t="n">
        <v>1</v>
      </c>
      <c r="I115" s="153" t="n">
        <f aca="false">+1-G115/H115</f>
        <v>0</v>
      </c>
      <c r="L115" s="1" t="n">
        <v>0</v>
      </c>
      <c r="M115" s="1" t="n">
        <f aca="false">+N115-J115-K115</f>
        <v>1</v>
      </c>
      <c r="N115" s="1" t="n">
        <v>1</v>
      </c>
      <c r="O115" s="153" t="n">
        <f aca="false">+1-M115/N115</f>
        <v>0</v>
      </c>
    </row>
    <row r="116" customFormat="false" ht="12.8" hidden="false" customHeight="false" outlineLevel="0" collapsed="false">
      <c r="A116" s="1" t="n">
        <v>2020</v>
      </c>
      <c r="B116" s="148" t="s">
        <v>519</v>
      </c>
      <c r="C116" s="148" t="s">
        <v>520</v>
      </c>
      <c r="D116" s="151" t="n">
        <v>1</v>
      </c>
      <c r="E116" s="151"/>
      <c r="F116" s="120" t="n">
        <f aca="false">SUM(D116:E116)</f>
        <v>1</v>
      </c>
      <c r="G116" s="151" t="n">
        <v>0</v>
      </c>
      <c r="H116" s="152" t="n">
        <v>1</v>
      </c>
      <c r="I116" s="153" t="n">
        <f aca="false">+1-G116/H116</f>
        <v>1</v>
      </c>
      <c r="L116" s="1" t="n">
        <v>0</v>
      </c>
      <c r="M116" s="1" t="n">
        <f aca="false">+N116-J116-K116</f>
        <v>1</v>
      </c>
      <c r="N116" s="1" t="n">
        <v>1</v>
      </c>
      <c r="O116" s="153" t="n">
        <f aca="false">+1-M116/N116</f>
        <v>0</v>
      </c>
    </row>
    <row r="117" customFormat="false" ht="12.8" hidden="false" customHeight="false" outlineLevel="0" collapsed="false">
      <c r="A117" s="1" t="n">
        <v>2020</v>
      </c>
      <c r="B117" s="148" t="s">
        <v>624</v>
      </c>
      <c r="C117" s="148" t="s">
        <v>625</v>
      </c>
      <c r="D117" s="151"/>
      <c r="E117" s="151"/>
      <c r="F117" s="120" t="n">
        <f aca="false">SUM(D117:E117)</f>
        <v>0</v>
      </c>
      <c r="G117" s="151" t="n">
        <v>1</v>
      </c>
      <c r="H117" s="152" t="n">
        <v>1</v>
      </c>
      <c r="I117" s="153" t="n">
        <f aca="false">+1-G117/H117</f>
        <v>0</v>
      </c>
      <c r="L117" s="1" t="n">
        <v>0</v>
      </c>
      <c r="M117" s="1" t="n">
        <f aca="false">+N117-J117-K117</f>
        <v>1</v>
      </c>
      <c r="N117" s="1" t="n">
        <v>1</v>
      </c>
      <c r="O117" s="153" t="n">
        <f aca="false">+1-M117/N117</f>
        <v>0</v>
      </c>
    </row>
    <row r="118" customFormat="false" ht="12.8" hidden="false" customHeight="false" outlineLevel="0" collapsed="false">
      <c r="A118" s="1" t="n">
        <v>2020</v>
      </c>
      <c r="B118" s="148" t="s">
        <v>523</v>
      </c>
      <c r="C118" s="148" t="s">
        <v>725</v>
      </c>
      <c r="D118" s="151"/>
      <c r="E118" s="151"/>
      <c r="F118" s="120" t="n">
        <f aca="false">SUM(D118:E118)</f>
        <v>0</v>
      </c>
      <c r="G118" s="151" t="n">
        <v>1</v>
      </c>
      <c r="H118" s="152" t="n">
        <v>1</v>
      </c>
      <c r="I118" s="153" t="n">
        <f aca="false">+1-G118/H118</f>
        <v>0</v>
      </c>
      <c r="L118" s="1" t="n">
        <v>0</v>
      </c>
      <c r="M118" s="1" t="n">
        <f aca="false">+N118-J118-K118</f>
        <v>1</v>
      </c>
      <c r="N118" s="1" t="n">
        <v>1</v>
      </c>
      <c r="O118" s="153" t="n">
        <f aca="false">+1-M118/N118</f>
        <v>0</v>
      </c>
    </row>
    <row r="119" customFormat="false" ht="12.8" hidden="false" customHeight="false" outlineLevel="0" collapsed="false">
      <c r="A119" s="1" t="n">
        <v>2020</v>
      </c>
      <c r="B119" s="148" t="s">
        <v>463</v>
      </c>
      <c r="C119" s="148" t="s">
        <v>464</v>
      </c>
      <c r="D119" s="151"/>
      <c r="E119" s="151"/>
      <c r="F119" s="120" t="n">
        <f aca="false">SUM(D119:E119)</f>
        <v>0</v>
      </c>
      <c r="G119" s="151" t="n">
        <v>1</v>
      </c>
      <c r="H119" s="152" t="n">
        <v>1</v>
      </c>
      <c r="I119" s="153" t="n">
        <f aca="false">+1-G119/H119</f>
        <v>0</v>
      </c>
      <c r="K119" s="1" t="n">
        <v>1</v>
      </c>
      <c r="L119" s="1" t="n">
        <v>1</v>
      </c>
      <c r="M119" s="1" t="n">
        <f aca="false">+N119-J119-K119</f>
        <v>1</v>
      </c>
      <c r="N119" s="1" t="n">
        <v>2</v>
      </c>
      <c r="O119" s="153" t="n">
        <f aca="false">+1-M119/N119</f>
        <v>0.5</v>
      </c>
    </row>
    <row r="120" customFormat="false" ht="12.8" hidden="false" customHeight="false" outlineLevel="0" collapsed="false">
      <c r="A120" s="1" t="n">
        <v>2020</v>
      </c>
      <c r="B120" s="148" t="s">
        <v>435</v>
      </c>
      <c r="C120" s="148" t="s">
        <v>802</v>
      </c>
      <c r="D120" s="151"/>
      <c r="E120" s="151"/>
      <c r="F120" s="120" t="n">
        <f aca="false">SUM(D120:E120)</f>
        <v>0</v>
      </c>
      <c r="G120" s="151"/>
      <c r="H120" s="152" t="n">
        <v>1</v>
      </c>
      <c r="I120" s="153" t="n">
        <f aca="false">+1-G120/H120</f>
        <v>1</v>
      </c>
      <c r="L120" s="1" t="n">
        <v>0</v>
      </c>
      <c r="O120" s="153" t="e">
        <f aca="false">+1-M120/N120</f>
        <v>#DIV/0!</v>
      </c>
    </row>
    <row r="121" customFormat="false" ht="12.8" hidden="false" customHeight="false" outlineLevel="0" collapsed="false">
      <c r="A121" s="1" t="n">
        <v>2020</v>
      </c>
      <c r="B121" s="148" t="s">
        <v>467</v>
      </c>
      <c r="C121" s="148" t="s">
        <v>468</v>
      </c>
      <c r="D121" s="151"/>
      <c r="E121" s="151"/>
      <c r="F121" s="120" t="n">
        <f aca="false">SUM(D121:E121)</f>
        <v>0</v>
      </c>
      <c r="G121" s="151" t="n">
        <v>1</v>
      </c>
      <c r="H121" s="152" t="n">
        <v>1</v>
      </c>
      <c r="I121" s="153" t="n">
        <f aca="false">+1-G121/H121</f>
        <v>0</v>
      </c>
      <c r="L121" s="1" t="n">
        <v>0</v>
      </c>
      <c r="M121" s="1" t="n">
        <f aca="false">+N121-J121-K121</f>
        <v>1</v>
      </c>
      <c r="N121" s="1" t="n">
        <v>1</v>
      </c>
      <c r="O121" s="153" t="n">
        <f aca="false">+1-M121/N121</f>
        <v>0</v>
      </c>
    </row>
    <row r="122" customFormat="false" ht="12.8" hidden="false" customHeight="false" outlineLevel="0" collapsed="false">
      <c r="A122" s="1" t="n">
        <v>2020</v>
      </c>
      <c r="B122" s="148" t="s">
        <v>803</v>
      </c>
      <c r="C122" s="148" t="s">
        <v>763</v>
      </c>
      <c r="D122" s="151"/>
      <c r="E122" s="151"/>
      <c r="F122" s="120" t="n">
        <f aca="false">SUM(D122:E122)</f>
        <v>0</v>
      </c>
      <c r="G122" s="151" t="n">
        <v>1</v>
      </c>
      <c r="H122" s="152" t="n">
        <v>1</v>
      </c>
      <c r="I122" s="153" t="n">
        <f aca="false">+1-G122/H122</f>
        <v>0</v>
      </c>
      <c r="L122" s="1" t="n">
        <v>0</v>
      </c>
      <c r="M122" s="1" t="n">
        <f aca="false">+N122-J122-K122</f>
        <v>3</v>
      </c>
      <c r="N122" s="1" t="n">
        <v>3</v>
      </c>
      <c r="O122" s="153" t="n">
        <f aca="false">+1-M122/N122</f>
        <v>0</v>
      </c>
    </row>
    <row r="123" customFormat="false" ht="12.8" hidden="false" customHeight="false" outlineLevel="0" collapsed="false">
      <c r="A123" s="1" t="n">
        <v>2020</v>
      </c>
      <c r="B123" s="148" t="s">
        <v>804</v>
      </c>
      <c r="C123" s="148" t="s">
        <v>805</v>
      </c>
      <c r="D123" s="151"/>
      <c r="E123" s="151"/>
      <c r="F123" s="120" t="n">
        <f aca="false">SUM(D123:E123)</f>
        <v>0</v>
      </c>
      <c r="G123" s="151"/>
      <c r="H123" s="152" t="n">
        <v>1</v>
      </c>
      <c r="I123" s="153" t="n">
        <f aca="false">+1-G123/H123</f>
        <v>1</v>
      </c>
      <c r="L123" s="1" t="n">
        <v>0</v>
      </c>
      <c r="O123" s="153" t="e">
        <f aca="false">+1-M123/N123</f>
        <v>#DIV/0!</v>
      </c>
    </row>
    <row r="124" customFormat="false" ht="12.8" hidden="false" customHeight="false" outlineLevel="0" collapsed="false">
      <c r="A124" s="1" t="n">
        <v>2019</v>
      </c>
      <c r="C124" s="1" t="s">
        <v>19</v>
      </c>
      <c r="D124" s="1" t="n">
        <v>9237</v>
      </c>
      <c r="E124" s="1" t="n">
        <v>4638</v>
      </c>
      <c r="F124" s="1" t="n">
        <v>13875</v>
      </c>
      <c r="G124" s="1" t="n">
        <v>52442</v>
      </c>
      <c r="H124" s="1" t="n">
        <v>66437</v>
      </c>
      <c r="I124" s="153" t="n">
        <v>0.210650691632675</v>
      </c>
    </row>
    <row r="125" customFormat="false" ht="12.8" hidden="false" customHeight="false" outlineLevel="0" collapsed="false">
      <c r="A125" s="1" t="n">
        <v>2019</v>
      </c>
      <c r="B125" s="148" t="s">
        <v>78</v>
      </c>
      <c r="C125" s="148" t="s">
        <v>79</v>
      </c>
      <c r="D125" s="1" t="n">
        <v>801</v>
      </c>
      <c r="E125" s="1" t="n">
        <v>153</v>
      </c>
      <c r="F125" s="1" t="n">
        <v>954</v>
      </c>
      <c r="G125" s="1" t="n">
        <v>2567</v>
      </c>
      <c r="H125" s="1" t="n">
        <v>3521</v>
      </c>
      <c r="I125" s="153" t="n">
        <v>0.270945754047146</v>
      </c>
    </row>
    <row r="126" customFormat="false" ht="12.8" hidden="false" customHeight="false" outlineLevel="0" collapsed="false">
      <c r="A126" s="1" t="n">
        <v>2019</v>
      </c>
      <c r="B126" s="148" t="s">
        <v>62</v>
      </c>
      <c r="C126" s="148" t="s">
        <v>63</v>
      </c>
      <c r="D126" s="149" t="n">
        <v>521</v>
      </c>
      <c r="E126" s="149" t="n">
        <v>1208</v>
      </c>
      <c r="F126" s="1" t="n">
        <v>1729</v>
      </c>
      <c r="G126" s="1" t="n">
        <v>583</v>
      </c>
      <c r="H126" s="1" t="n">
        <v>2312</v>
      </c>
      <c r="I126" s="153" t="n">
        <v>0.747837370242215</v>
      </c>
    </row>
    <row r="127" customFormat="false" ht="12.8" hidden="false" customHeight="false" outlineLevel="0" collapsed="false">
      <c r="A127" s="1" t="n">
        <v>2019</v>
      </c>
      <c r="B127" s="148" t="s">
        <v>70</v>
      </c>
      <c r="C127" s="148" t="s">
        <v>71</v>
      </c>
      <c r="D127" s="1" t="n">
        <v>83</v>
      </c>
      <c r="E127" s="1" t="n">
        <v>89</v>
      </c>
      <c r="F127" s="1" t="n">
        <v>172</v>
      </c>
      <c r="G127" s="1" t="n">
        <v>5376</v>
      </c>
      <c r="H127" s="1" t="n">
        <v>5548</v>
      </c>
      <c r="I127" s="153" t="n">
        <v>0.0310021629416006</v>
      </c>
    </row>
    <row r="128" customFormat="false" ht="12.8" hidden="false" customHeight="false" outlineLevel="0" collapsed="false">
      <c r="A128" s="1" t="n">
        <v>2019</v>
      </c>
      <c r="B128" s="148" t="s">
        <v>86</v>
      </c>
      <c r="C128" s="148" t="s">
        <v>87</v>
      </c>
      <c r="D128" s="1" t="n">
        <v>118</v>
      </c>
      <c r="E128" s="1" t="n">
        <v>277</v>
      </c>
      <c r="F128" s="1" t="n">
        <v>395</v>
      </c>
      <c r="G128" s="1" t="n">
        <v>5727</v>
      </c>
      <c r="H128" s="1" t="n">
        <v>6122</v>
      </c>
      <c r="I128" s="153" t="n">
        <v>0.0645213982358707</v>
      </c>
    </row>
    <row r="129" customFormat="false" ht="12.8" hidden="false" customHeight="false" outlineLevel="0" collapsed="false">
      <c r="A129" s="1" t="n">
        <v>2019</v>
      </c>
      <c r="B129" s="148" t="s">
        <v>54</v>
      </c>
      <c r="C129" s="148" t="s">
        <v>55</v>
      </c>
      <c r="D129" s="1" t="n">
        <v>483</v>
      </c>
      <c r="E129" s="1" t="n">
        <v>174</v>
      </c>
      <c r="F129" s="1" t="n">
        <v>657</v>
      </c>
      <c r="G129" s="1" t="n">
        <v>2157</v>
      </c>
      <c r="H129" s="1" t="n">
        <v>2814</v>
      </c>
      <c r="I129" s="153" t="n">
        <v>0.233475479744137</v>
      </c>
    </row>
    <row r="130" customFormat="false" ht="12.8" hidden="false" customHeight="false" outlineLevel="0" collapsed="false">
      <c r="A130" s="1" t="n">
        <v>2019</v>
      </c>
      <c r="B130" s="148" t="s">
        <v>118</v>
      </c>
      <c r="C130" s="148" t="s">
        <v>119</v>
      </c>
      <c r="D130" s="1" t="n">
        <v>35</v>
      </c>
      <c r="E130" s="1" t="n">
        <v>19</v>
      </c>
      <c r="F130" s="1" t="n">
        <v>54</v>
      </c>
      <c r="G130" s="1" t="n">
        <v>2820</v>
      </c>
      <c r="H130" s="1" t="n">
        <v>2874</v>
      </c>
      <c r="I130" s="153" t="n">
        <v>0.0187891440501043</v>
      </c>
    </row>
    <row r="131" customFormat="false" ht="12.8" hidden="false" customHeight="false" outlineLevel="0" collapsed="false">
      <c r="A131" s="1" t="n">
        <v>2019</v>
      </c>
      <c r="B131" s="148" t="s">
        <v>82</v>
      </c>
      <c r="C131" s="148" t="s">
        <v>83</v>
      </c>
      <c r="D131" s="1" t="n">
        <v>444</v>
      </c>
      <c r="E131" s="1" t="n">
        <v>62</v>
      </c>
      <c r="F131" s="1" t="n">
        <v>506</v>
      </c>
      <c r="G131" s="1" t="n">
        <v>1932</v>
      </c>
      <c r="H131" s="1" t="n">
        <v>2438</v>
      </c>
      <c r="I131" s="153" t="n">
        <v>0.207547169811321</v>
      </c>
    </row>
    <row r="132" customFormat="false" ht="12.8" hidden="false" customHeight="false" outlineLevel="0" collapsed="false">
      <c r="A132" s="1" t="n">
        <v>2019</v>
      </c>
      <c r="B132" s="148" t="s">
        <v>74</v>
      </c>
      <c r="C132" s="148" t="s">
        <v>695</v>
      </c>
      <c r="D132" s="1" t="n">
        <v>607</v>
      </c>
      <c r="E132" s="1" t="n">
        <v>149</v>
      </c>
      <c r="F132" s="1" t="n">
        <v>756</v>
      </c>
      <c r="G132" s="1" t="n">
        <v>3011</v>
      </c>
      <c r="H132" s="1" t="n">
        <v>3767</v>
      </c>
      <c r="I132" s="153" t="n">
        <v>0.20069020440669</v>
      </c>
    </row>
    <row r="133" customFormat="false" ht="12.8" hidden="false" customHeight="false" outlineLevel="0" collapsed="false">
      <c r="A133" s="1" t="n">
        <v>2019</v>
      </c>
      <c r="B133" s="148" t="s">
        <v>134</v>
      </c>
      <c r="C133" s="148" t="s">
        <v>135</v>
      </c>
      <c r="D133" s="1" t="n">
        <v>45</v>
      </c>
      <c r="E133" s="1" t="n">
        <v>40</v>
      </c>
      <c r="F133" s="1" t="n">
        <v>85</v>
      </c>
      <c r="G133" s="1" t="n">
        <v>2277</v>
      </c>
      <c r="H133" s="1" t="n">
        <v>2362</v>
      </c>
      <c r="I133" s="153" t="n">
        <v>0.0359864521591872</v>
      </c>
    </row>
    <row r="134" customFormat="false" ht="12.8" hidden="false" customHeight="false" outlineLevel="0" collapsed="false">
      <c r="A134" s="1" t="n">
        <v>2019</v>
      </c>
      <c r="B134" s="148" t="s">
        <v>94</v>
      </c>
      <c r="C134" s="148" t="s">
        <v>95</v>
      </c>
      <c r="D134" s="1" t="n">
        <v>170</v>
      </c>
      <c r="E134" s="1" t="n">
        <v>46</v>
      </c>
      <c r="F134" s="1" t="n">
        <v>216</v>
      </c>
      <c r="G134" s="1" t="n">
        <v>1755</v>
      </c>
      <c r="H134" s="1" t="n">
        <v>1971</v>
      </c>
      <c r="I134" s="153" t="n">
        <v>0.10958904109589</v>
      </c>
    </row>
    <row r="135" customFormat="false" ht="12.8" hidden="false" customHeight="false" outlineLevel="0" collapsed="false">
      <c r="A135" s="1" t="n">
        <v>2019</v>
      </c>
      <c r="B135" s="148" t="s">
        <v>126</v>
      </c>
      <c r="C135" s="148" t="s">
        <v>127</v>
      </c>
      <c r="D135" s="1" t="n">
        <v>743</v>
      </c>
      <c r="E135" s="1" t="n">
        <v>635</v>
      </c>
      <c r="F135" s="1" t="n">
        <v>1378</v>
      </c>
      <c r="G135" s="1" t="n">
        <v>980</v>
      </c>
      <c r="H135" s="1" t="n">
        <v>2358</v>
      </c>
      <c r="I135" s="153" t="n">
        <v>0.584393553859203</v>
      </c>
    </row>
    <row r="136" customFormat="false" ht="12.8" hidden="false" customHeight="false" outlineLevel="0" collapsed="false">
      <c r="A136" s="1" t="n">
        <v>2019</v>
      </c>
      <c r="B136" s="148" t="s">
        <v>66</v>
      </c>
      <c r="C136" s="148" t="s">
        <v>759</v>
      </c>
      <c r="D136" s="1" t="n">
        <v>443</v>
      </c>
      <c r="E136" s="1" t="n">
        <v>125</v>
      </c>
      <c r="F136" s="1" t="n">
        <v>568</v>
      </c>
      <c r="G136" s="1" t="n">
        <v>2220</v>
      </c>
      <c r="H136" s="1" t="n">
        <v>2788</v>
      </c>
      <c r="I136" s="153" t="n">
        <v>0.203730272596844</v>
      </c>
    </row>
    <row r="137" customFormat="false" ht="12.8" hidden="false" customHeight="false" outlineLevel="0" collapsed="false">
      <c r="A137" s="1" t="n">
        <v>2019</v>
      </c>
      <c r="B137" s="148" t="s">
        <v>110</v>
      </c>
      <c r="C137" s="148" t="s">
        <v>111</v>
      </c>
      <c r="D137" s="1" t="n">
        <v>133</v>
      </c>
      <c r="E137" s="1" t="n">
        <v>406</v>
      </c>
      <c r="F137" s="1" t="n">
        <v>539</v>
      </c>
      <c r="G137" s="1" t="n">
        <v>260</v>
      </c>
      <c r="H137" s="1" t="n">
        <v>799</v>
      </c>
      <c r="I137" s="153" t="n">
        <v>0.67459324155194</v>
      </c>
    </row>
    <row r="138" customFormat="false" ht="12.8" hidden="false" customHeight="false" outlineLevel="0" collapsed="false">
      <c r="A138" s="1" t="n">
        <v>2019</v>
      </c>
      <c r="B138" s="148" t="s">
        <v>58</v>
      </c>
      <c r="C138" s="148" t="s">
        <v>59</v>
      </c>
      <c r="D138" s="1" t="n">
        <v>495</v>
      </c>
      <c r="E138" s="1" t="n">
        <v>6</v>
      </c>
      <c r="F138" s="1" t="n">
        <v>501</v>
      </c>
      <c r="G138" s="1" t="n">
        <v>911</v>
      </c>
      <c r="H138" s="1" t="n">
        <v>1412</v>
      </c>
      <c r="I138" s="153" t="n">
        <v>0.354815864022663</v>
      </c>
    </row>
    <row r="139" customFormat="false" ht="12.8" hidden="false" customHeight="false" outlineLevel="0" collapsed="false">
      <c r="A139" s="1" t="n">
        <v>2019</v>
      </c>
      <c r="B139" s="148" t="s">
        <v>98</v>
      </c>
      <c r="C139" s="148" t="s">
        <v>99</v>
      </c>
      <c r="D139" s="1" t="n">
        <v>288</v>
      </c>
      <c r="E139" s="1" t="n">
        <v>29</v>
      </c>
      <c r="F139" s="1" t="n">
        <v>317</v>
      </c>
      <c r="G139" s="1" t="n">
        <v>885</v>
      </c>
      <c r="H139" s="1" t="n">
        <v>1202</v>
      </c>
      <c r="I139" s="153" t="n">
        <v>0.263727121464226</v>
      </c>
    </row>
    <row r="140" customFormat="false" ht="12.8" hidden="false" customHeight="false" outlineLevel="0" collapsed="false">
      <c r="A140" s="1" t="n">
        <v>2019</v>
      </c>
      <c r="B140" s="148" t="s">
        <v>166</v>
      </c>
      <c r="C140" s="148" t="s">
        <v>167</v>
      </c>
      <c r="D140" s="1" t="n">
        <v>646</v>
      </c>
      <c r="E140" s="1" t="n">
        <v>90</v>
      </c>
      <c r="F140" s="1" t="n">
        <v>736</v>
      </c>
      <c r="G140" s="1" t="n">
        <v>490</v>
      </c>
      <c r="H140" s="1" t="n">
        <v>1226</v>
      </c>
      <c r="I140" s="153" t="n">
        <v>0.600326264274062</v>
      </c>
    </row>
    <row r="141" customFormat="false" ht="12.8" hidden="false" customHeight="false" outlineLevel="0" collapsed="false">
      <c r="A141" s="1" t="n">
        <v>2019</v>
      </c>
      <c r="B141" s="148" t="s">
        <v>90</v>
      </c>
      <c r="C141" s="148" t="s">
        <v>91</v>
      </c>
      <c r="D141" s="1" t="n">
        <v>22</v>
      </c>
      <c r="E141" s="1" t="n">
        <v>72</v>
      </c>
      <c r="F141" s="1" t="n">
        <v>94</v>
      </c>
      <c r="G141" s="1" t="n">
        <v>1514</v>
      </c>
      <c r="H141" s="1" t="n">
        <v>1608</v>
      </c>
      <c r="I141" s="153" t="n">
        <v>0.0584577114427861</v>
      </c>
    </row>
    <row r="142" customFormat="false" ht="12.8" hidden="false" customHeight="false" outlineLevel="0" collapsed="false">
      <c r="A142" s="1" t="n">
        <v>2019</v>
      </c>
      <c r="B142" s="148" t="s">
        <v>102</v>
      </c>
      <c r="C142" s="148" t="s">
        <v>103</v>
      </c>
      <c r="D142" s="1" t="n">
        <v>376</v>
      </c>
      <c r="E142" s="1" t="n">
        <v>81</v>
      </c>
      <c r="F142" s="1" t="n">
        <v>457</v>
      </c>
      <c r="G142" s="1" t="n">
        <v>944</v>
      </c>
      <c r="H142" s="1" t="n">
        <v>1401</v>
      </c>
      <c r="I142" s="153" t="n">
        <v>0.326195574589579</v>
      </c>
    </row>
    <row r="143" customFormat="false" ht="12.8" hidden="false" customHeight="false" outlineLevel="0" collapsed="false">
      <c r="A143" s="1" t="n">
        <v>2019</v>
      </c>
      <c r="B143" s="148" t="s">
        <v>150</v>
      </c>
      <c r="C143" s="148" t="s">
        <v>151</v>
      </c>
      <c r="D143" s="1" t="n">
        <v>177</v>
      </c>
      <c r="E143" s="1" t="n">
        <v>33</v>
      </c>
      <c r="F143" s="1" t="n">
        <v>210</v>
      </c>
      <c r="G143" s="1" t="n">
        <v>1178</v>
      </c>
      <c r="H143" s="1" t="n">
        <v>1388</v>
      </c>
      <c r="I143" s="153" t="n">
        <v>0.151296829971182</v>
      </c>
    </row>
    <row r="144" customFormat="false" ht="12.8" hidden="false" customHeight="false" outlineLevel="0" collapsed="false">
      <c r="A144" s="1" t="n">
        <v>2019</v>
      </c>
      <c r="B144" s="148" t="s">
        <v>106</v>
      </c>
      <c r="C144" s="148" t="s">
        <v>107</v>
      </c>
      <c r="D144" s="1" t="n">
        <v>190</v>
      </c>
      <c r="E144" s="1" t="n">
        <v>8</v>
      </c>
      <c r="F144" s="1" t="n">
        <v>198</v>
      </c>
      <c r="G144" s="1" t="n">
        <v>751</v>
      </c>
      <c r="H144" s="1" t="n">
        <v>949</v>
      </c>
      <c r="I144" s="153" t="n">
        <v>0.208640674394099</v>
      </c>
    </row>
    <row r="145" customFormat="false" ht="12.8" hidden="false" customHeight="false" outlineLevel="0" collapsed="false">
      <c r="A145" s="1" t="n">
        <v>2019</v>
      </c>
      <c r="B145" s="148" t="s">
        <v>142</v>
      </c>
      <c r="C145" s="148" t="s">
        <v>143</v>
      </c>
      <c r="D145" s="1" t="n">
        <v>116</v>
      </c>
      <c r="E145" s="1" t="n">
        <v>95</v>
      </c>
      <c r="F145" s="1" t="n">
        <v>211</v>
      </c>
      <c r="G145" s="1" t="n">
        <v>1223</v>
      </c>
      <c r="H145" s="1" t="n">
        <v>1434</v>
      </c>
      <c r="I145" s="153" t="n">
        <v>0.147140864714087</v>
      </c>
    </row>
    <row r="146" customFormat="false" ht="12.8" hidden="false" customHeight="false" outlineLevel="0" collapsed="false">
      <c r="A146" s="1" t="n">
        <v>2019</v>
      </c>
      <c r="B146" s="148" t="s">
        <v>170</v>
      </c>
      <c r="C146" s="148" t="s">
        <v>171</v>
      </c>
      <c r="D146" s="1" t="n">
        <v>66</v>
      </c>
      <c r="E146" s="1" t="n">
        <v>45</v>
      </c>
      <c r="F146" s="1" t="n">
        <v>111</v>
      </c>
      <c r="G146" s="1" t="n">
        <v>1268</v>
      </c>
      <c r="H146" s="1" t="n">
        <v>1379</v>
      </c>
      <c r="I146" s="153" t="n">
        <v>0.0804931109499637</v>
      </c>
    </row>
    <row r="147" customFormat="false" ht="12.8" hidden="false" customHeight="false" outlineLevel="0" collapsed="false">
      <c r="A147" s="1" t="n">
        <v>2019</v>
      </c>
      <c r="B147" s="148" t="s">
        <v>138</v>
      </c>
      <c r="C147" s="148" t="s">
        <v>139</v>
      </c>
      <c r="D147" s="1" t="n">
        <v>136</v>
      </c>
      <c r="E147" s="1" t="n">
        <v>39</v>
      </c>
      <c r="F147" s="1" t="n">
        <v>175</v>
      </c>
      <c r="G147" s="1" t="n">
        <v>375</v>
      </c>
      <c r="H147" s="1" t="n">
        <v>550</v>
      </c>
      <c r="I147" s="153" t="n">
        <v>0.318181818181818</v>
      </c>
    </row>
    <row r="148" customFormat="false" ht="12.8" hidden="false" customHeight="false" outlineLevel="0" collapsed="false">
      <c r="A148" s="1" t="n">
        <v>2019</v>
      </c>
      <c r="B148" s="148" t="s">
        <v>343</v>
      </c>
      <c r="C148" s="148" t="s">
        <v>344</v>
      </c>
      <c r="D148" s="1" t="n">
        <v>19</v>
      </c>
      <c r="E148" s="1"/>
      <c r="F148" s="1" t="n">
        <v>19</v>
      </c>
      <c r="G148" s="1" t="n">
        <v>1825</v>
      </c>
      <c r="H148" s="1" t="n">
        <v>1844</v>
      </c>
      <c r="I148" s="153" t="n">
        <v>0.0103036876355749</v>
      </c>
    </row>
    <row r="149" customFormat="false" ht="12.8" hidden="false" customHeight="false" outlineLevel="0" collapsed="false">
      <c r="A149" s="1" t="n">
        <v>2019</v>
      </c>
      <c r="B149" s="148" t="s">
        <v>214</v>
      </c>
      <c r="C149" s="148" t="s">
        <v>215</v>
      </c>
      <c r="D149" s="1" t="n">
        <v>56</v>
      </c>
      <c r="E149" s="1" t="n">
        <v>28</v>
      </c>
      <c r="F149" s="1" t="n">
        <v>84</v>
      </c>
      <c r="G149" s="1" t="n">
        <v>855</v>
      </c>
      <c r="H149" s="1" t="n">
        <v>939</v>
      </c>
      <c r="I149" s="153" t="n">
        <v>0.0894568690095847</v>
      </c>
    </row>
    <row r="150" customFormat="false" ht="12.8" hidden="false" customHeight="false" outlineLevel="0" collapsed="false">
      <c r="A150" s="1" t="n">
        <v>2019</v>
      </c>
      <c r="B150" s="148" t="s">
        <v>114</v>
      </c>
      <c r="C150" s="148" t="s">
        <v>115</v>
      </c>
      <c r="D150" s="1" t="n">
        <v>105</v>
      </c>
      <c r="E150" s="1" t="n">
        <v>31</v>
      </c>
      <c r="F150" s="1" t="n">
        <v>136</v>
      </c>
      <c r="G150" s="1" t="n">
        <v>656</v>
      </c>
      <c r="H150" s="1" t="n">
        <v>792</v>
      </c>
      <c r="I150" s="153" t="n">
        <v>0.171717171717172</v>
      </c>
    </row>
    <row r="151" customFormat="false" ht="12.8" hidden="false" customHeight="false" outlineLevel="0" collapsed="false">
      <c r="A151" s="1" t="n">
        <v>2019</v>
      </c>
      <c r="B151" s="148" t="s">
        <v>162</v>
      </c>
      <c r="C151" s="148" t="s">
        <v>163</v>
      </c>
      <c r="D151" s="1" t="n">
        <v>73</v>
      </c>
      <c r="E151" s="1" t="n">
        <v>49</v>
      </c>
      <c r="F151" s="1" t="n">
        <v>122</v>
      </c>
      <c r="G151" s="1" t="n">
        <v>507</v>
      </c>
      <c r="H151" s="1" t="n">
        <v>629</v>
      </c>
      <c r="I151" s="153" t="n">
        <v>0.1939586645469</v>
      </c>
    </row>
    <row r="152" customFormat="false" ht="12.8" hidden="false" customHeight="false" outlineLevel="0" collapsed="false">
      <c r="A152" s="1" t="n">
        <v>2019</v>
      </c>
      <c r="B152" s="148" t="s">
        <v>178</v>
      </c>
      <c r="C152" s="148" t="s">
        <v>179</v>
      </c>
      <c r="D152" s="1" t="n">
        <v>80</v>
      </c>
      <c r="E152" s="1" t="n">
        <v>3</v>
      </c>
      <c r="F152" s="1" t="n">
        <v>83</v>
      </c>
      <c r="G152" s="1" t="n">
        <v>168</v>
      </c>
      <c r="H152" s="1" t="n">
        <v>251</v>
      </c>
      <c r="I152" s="153" t="n">
        <v>0.330677290836653</v>
      </c>
    </row>
    <row r="153" customFormat="false" ht="12.8" hidden="false" customHeight="false" outlineLevel="0" collapsed="false">
      <c r="A153" s="1" t="n">
        <v>2019</v>
      </c>
      <c r="B153" s="148" t="s">
        <v>146</v>
      </c>
      <c r="C153" s="148" t="s">
        <v>147</v>
      </c>
      <c r="D153" s="1" t="n">
        <v>148</v>
      </c>
      <c r="E153" s="1" t="n">
        <v>49</v>
      </c>
      <c r="F153" s="1" t="n">
        <v>197</v>
      </c>
      <c r="G153" s="1" t="n">
        <v>402</v>
      </c>
      <c r="H153" s="1" t="n">
        <v>599</v>
      </c>
      <c r="I153" s="153" t="n">
        <v>0.328881469115192</v>
      </c>
    </row>
    <row r="154" customFormat="false" ht="12.8" hidden="false" customHeight="false" outlineLevel="0" collapsed="false">
      <c r="A154" s="1" t="n">
        <v>2019</v>
      </c>
      <c r="B154" s="148" t="s">
        <v>275</v>
      </c>
      <c r="C154" s="148" t="s">
        <v>276</v>
      </c>
      <c r="D154" s="1" t="n">
        <v>53</v>
      </c>
      <c r="E154" s="1" t="n">
        <v>110</v>
      </c>
      <c r="F154" s="1" t="n">
        <v>163</v>
      </c>
      <c r="G154" s="1" t="n">
        <v>87</v>
      </c>
      <c r="H154" s="1" t="n">
        <v>250</v>
      </c>
      <c r="I154" s="153" t="n">
        <v>0.652</v>
      </c>
    </row>
    <row r="155" customFormat="false" ht="12.8" hidden="false" customHeight="false" outlineLevel="0" collapsed="false">
      <c r="A155" s="1" t="n">
        <v>2019</v>
      </c>
      <c r="B155" s="148" t="s">
        <v>311</v>
      </c>
      <c r="C155" s="148" t="s">
        <v>312</v>
      </c>
      <c r="D155" s="1" t="n">
        <v>12</v>
      </c>
      <c r="E155" s="1" t="n">
        <v>6</v>
      </c>
      <c r="F155" s="1" t="n">
        <v>18</v>
      </c>
      <c r="G155" s="1" t="n">
        <v>258</v>
      </c>
      <c r="H155" s="1" t="n">
        <v>276</v>
      </c>
      <c r="I155" s="153" t="n">
        <v>0.0652173913043478</v>
      </c>
    </row>
    <row r="156" customFormat="false" ht="12.8" hidden="false" customHeight="false" outlineLevel="0" collapsed="false">
      <c r="A156" s="1" t="n">
        <v>2019</v>
      </c>
      <c r="B156" s="148" t="s">
        <v>248</v>
      </c>
      <c r="C156" s="148" t="s">
        <v>249</v>
      </c>
      <c r="D156" s="1" t="n">
        <v>168</v>
      </c>
      <c r="E156" s="1" t="n">
        <v>5</v>
      </c>
      <c r="F156" s="1" t="n">
        <v>173</v>
      </c>
      <c r="G156" s="1" t="n">
        <v>124</v>
      </c>
      <c r="H156" s="1" t="n">
        <v>297</v>
      </c>
      <c r="I156" s="153" t="n">
        <v>0.582491582491582</v>
      </c>
    </row>
    <row r="157" customFormat="false" ht="12.8" hidden="false" customHeight="false" outlineLevel="0" collapsed="false">
      <c r="A157" s="1" t="n">
        <v>2019</v>
      </c>
      <c r="B157" s="148" t="s">
        <v>238</v>
      </c>
      <c r="C157" s="148" t="s">
        <v>239</v>
      </c>
      <c r="D157" s="1" t="n">
        <v>98</v>
      </c>
      <c r="E157" s="1" t="n">
        <v>106</v>
      </c>
      <c r="F157" s="1" t="n">
        <v>204</v>
      </c>
      <c r="G157" s="1" t="n">
        <v>386</v>
      </c>
      <c r="H157" s="1" t="n">
        <v>590</v>
      </c>
      <c r="I157" s="153" t="n">
        <v>0.345762711864407</v>
      </c>
    </row>
    <row r="158" customFormat="false" ht="12.8" hidden="false" customHeight="false" outlineLevel="0" collapsed="false">
      <c r="A158" s="1" t="n">
        <v>2019</v>
      </c>
      <c r="B158" s="148" t="s">
        <v>186</v>
      </c>
      <c r="C158" s="148" t="s">
        <v>187</v>
      </c>
      <c r="D158" s="1" t="n">
        <v>216</v>
      </c>
      <c r="E158" s="1" t="n">
        <v>5</v>
      </c>
      <c r="F158" s="1" t="n">
        <v>221</v>
      </c>
      <c r="G158" s="1" t="n">
        <v>179</v>
      </c>
      <c r="H158" s="1" t="n">
        <v>400</v>
      </c>
      <c r="I158" s="153" t="n">
        <v>0.5525</v>
      </c>
    </row>
    <row r="159" customFormat="false" ht="12.8" hidden="false" customHeight="false" outlineLevel="0" collapsed="false">
      <c r="A159" s="1" t="n">
        <v>2019</v>
      </c>
      <c r="B159" s="148" t="s">
        <v>246</v>
      </c>
      <c r="C159" s="148" t="s">
        <v>247</v>
      </c>
      <c r="D159" s="1" t="n">
        <v>78</v>
      </c>
      <c r="E159" s="1" t="n">
        <v>49</v>
      </c>
      <c r="F159" s="1" t="n">
        <v>127</v>
      </c>
      <c r="G159" s="1" t="n">
        <v>222</v>
      </c>
      <c r="H159" s="1" t="n">
        <v>349</v>
      </c>
      <c r="I159" s="153" t="n">
        <v>0.363896848137536</v>
      </c>
    </row>
    <row r="160" customFormat="false" ht="12.8" hidden="false" customHeight="false" outlineLevel="0" collapsed="false">
      <c r="A160" s="1" t="n">
        <v>2019</v>
      </c>
      <c r="B160" s="148" t="s">
        <v>158</v>
      </c>
      <c r="C160" s="148" t="s">
        <v>159</v>
      </c>
      <c r="D160" s="1" t="n">
        <v>58</v>
      </c>
      <c r="E160" s="1" t="n">
        <v>17</v>
      </c>
      <c r="F160" s="1" t="n">
        <v>75</v>
      </c>
      <c r="G160" s="1" t="n">
        <v>304</v>
      </c>
      <c r="H160" s="1" t="n">
        <v>379</v>
      </c>
      <c r="I160" s="153" t="n">
        <v>0.197889182058048</v>
      </c>
    </row>
    <row r="161" customFormat="false" ht="12.8" hidden="false" customHeight="false" outlineLevel="0" collapsed="false">
      <c r="A161" s="1" t="n">
        <v>2019</v>
      </c>
      <c r="B161" s="148" t="s">
        <v>267</v>
      </c>
      <c r="C161" s="148" t="s">
        <v>663</v>
      </c>
      <c r="D161" s="1" t="n">
        <v>14</v>
      </c>
      <c r="E161" s="1" t="n">
        <v>10</v>
      </c>
      <c r="F161" s="1" t="n">
        <v>24</v>
      </c>
      <c r="G161" s="1" t="n">
        <v>533</v>
      </c>
      <c r="H161" s="1" t="n">
        <v>557</v>
      </c>
      <c r="I161" s="153" t="n">
        <v>0.0430879712746858</v>
      </c>
    </row>
    <row r="162" customFormat="false" ht="12.8" hidden="false" customHeight="false" outlineLevel="0" collapsed="false">
      <c r="A162" s="1" t="n">
        <v>2019</v>
      </c>
      <c r="B162" s="148" t="s">
        <v>252</v>
      </c>
      <c r="C162" s="148" t="s">
        <v>767</v>
      </c>
      <c r="D162" s="1" t="n">
        <v>115</v>
      </c>
      <c r="E162" s="1" t="n">
        <v>25</v>
      </c>
      <c r="F162" s="1" t="n">
        <v>140</v>
      </c>
      <c r="G162" s="1" t="n">
        <v>1019</v>
      </c>
      <c r="H162" s="1" t="n">
        <v>1159</v>
      </c>
      <c r="I162" s="153" t="n">
        <v>0.120793787748059</v>
      </c>
    </row>
    <row r="163" customFormat="false" ht="12.8" hidden="false" customHeight="false" outlineLevel="0" collapsed="false">
      <c r="A163" s="1" t="n">
        <v>2019</v>
      </c>
      <c r="B163" s="148" t="s">
        <v>206</v>
      </c>
      <c r="C163" s="148" t="s">
        <v>207</v>
      </c>
      <c r="D163" s="1" t="n">
        <v>5</v>
      </c>
      <c r="E163" s="1" t="n">
        <v>2</v>
      </c>
      <c r="F163" s="1" t="n">
        <v>7</v>
      </c>
      <c r="G163" s="1" t="n">
        <v>180</v>
      </c>
      <c r="H163" s="1" t="n">
        <v>187</v>
      </c>
      <c r="I163" s="153" t="n">
        <v>0.0374331550802139</v>
      </c>
    </row>
    <row r="164" customFormat="false" ht="12.8" hidden="false" customHeight="false" outlineLevel="0" collapsed="false">
      <c r="A164" s="1" t="n">
        <v>2019</v>
      </c>
      <c r="B164" s="148" t="s">
        <v>218</v>
      </c>
      <c r="C164" s="148" t="s">
        <v>219</v>
      </c>
      <c r="D164" s="1" t="n">
        <v>52</v>
      </c>
      <c r="E164" s="1" t="n">
        <v>30</v>
      </c>
      <c r="F164" s="1" t="n">
        <v>82</v>
      </c>
      <c r="G164" s="1" t="n">
        <v>239</v>
      </c>
      <c r="H164" s="1" t="n">
        <v>321</v>
      </c>
      <c r="I164" s="153" t="n">
        <v>0.255451713395639</v>
      </c>
    </row>
    <row r="165" customFormat="false" ht="12.8" hidden="false" customHeight="false" outlineLevel="0" collapsed="false">
      <c r="A165" s="1" t="n">
        <v>2019</v>
      </c>
      <c r="B165" s="148" t="s">
        <v>154</v>
      </c>
      <c r="C165" s="148" t="s">
        <v>155</v>
      </c>
      <c r="D165" s="1" t="n">
        <v>128</v>
      </c>
      <c r="E165" s="1" t="n">
        <v>5</v>
      </c>
      <c r="F165" s="1" t="n">
        <v>133</v>
      </c>
      <c r="G165" s="1" t="n">
        <v>238</v>
      </c>
      <c r="H165" s="1" t="n">
        <v>371</v>
      </c>
      <c r="I165" s="153" t="n">
        <v>0.358490566037736</v>
      </c>
    </row>
    <row r="166" customFormat="false" ht="12.8" hidden="false" customHeight="false" outlineLevel="0" collapsed="false">
      <c r="A166" s="1" t="n">
        <v>2019</v>
      </c>
      <c r="B166" s="148" t="s">
        <v>291</v>
      </c>
      <c r="C166" s="148" t="s">
        <v>292</v>
      </c>
      <c r="D166" s="1"/>
      <c r="E166" s="1"/>
      <c r="F166" s="1" t="n">
        <v>0</v>
      </c>
      <c r="G166" s="1" t="n">
        <v>88</v>
      </c>
      <c r="H166" s="1" t="n">
        <v>88</v>
      </c>
      <c r="I166" s="153" t="n">
        <v>0</v>
      </c>
    </row>
    <row r="167" customFormat="false" ht="12.8" hidden="false" customHeight="false" outlineLevel="0" collapsed="false">
      <c r="A167" s="1" t="n">
        <v>2019</v>
      </c>
      <c r="B167" s="148" t="s">
        <v>130</v>
      </c>
      <c r="C167" s="148" t="s">
        <v>131</v>
      </c>
      <c r="D167" s="1" t="n">
        <v>5</v>
      </c>
      <c r="E167" s="1" t="n">
        <v>2</v>
      </c>
      <c r="F167" s="1" t="n">
        <v>7</v>
      </c>
      <c r="G167" s="1" t="n">
        <v>89</v>
      </c>
      <c r="H167" s="1" t="n">
        <v>182</v>
      </c>
      <c r="I167" s="153" t="n">
        <v>0.510989010989011</v>
      </c>
    </row>
    <row r="168" customFormat="false" ht="12.8" hidden="false" customHeight="false" outlineLevel="0" collapsed="false">
      <c r="A168" s="1" t="n">
        <v>2019</v>
      </c>
      <c r="B168" s="148" t="s">
        <v>182</v>
      </c>
      <c r="C168" s="148" t="s">
        <v>183</v>
      </c>
      <c r="D168" s="1" t="n">
        <v>88</v>
      </c>
      <c r="E168" s="1" t="n">
        <v>9</v>
      </c>
      <c r="F168" s="1" t="n">
        <v>97</v>
      </c>
      <c r="G168" s="1" t="n">
        <v>171</v>
      </c>
      <c r="H168" s="1" t="n">
        <v>268</v>
      </c>
      <c r="I168" s="153" t="n">
        <v>0.361940298507463</v>
      </c>
    </row>
    <row r="169" customFormat="false" ht="12.8" hidden="false" customHeight="false" outlineLevel="0" collapsed="false">
      <c r="A169" s="1" t="n">
        <v>2019</v>
      </c>
      <c r="B169" s="148" t="s">
        <v>190</v>
      </c>
      <c r="C169" s="148" t="s">
        <v>191</v>
      </c>
      <c r="D169" s="1" t="n">
        <v>46</v>
      </c>
      <c r="E169" s="1" t="n">
        <v>10</v>
      </c>
      <c r="F169" s="1" t="n">
        <v>56</v>
      </c>
      <c r="G169" s="1" t="n">
        <v>112</v>
      </c>
      <c r="H169" s="1" t="n">
        <v>168</v>
      </c>
      <c r="I169" s="153" t="n">
        <v>0.333333333333333</v>
      </c>
    </row>
    <row r="170" customFormat="false" ht="12.8" hidden="false" customHeight="false" outlineLevel="0" collapsed="false">
      <c r="A170" s="1" t="n">
        <v>2019</v>
      </c>
      <c r="B170" s="148" t="s">
        <v>283</v>
      </c>
      <c r="C170" s="148" t="s">
        <v>284</v>
      </c>
      <c r="D170" s="1" t="n">
        <v>17</v>
      </c>
      <c r="E170" s="1" t="n">
        <v>7</v>
      </c>
      <c r="F170" s="1" t="n">
        <v>24</v>
      </c>
      <c r="G170" s="1" t="n">
        <v>89</v>
      </c>
      <c r="H170" s="1" t="n">
        <v>113</v>
      </c>
      <c r="I170" s="153" t="n">
        <v>0.212389380530973</v>
      </c>
    </row>
    <row r="171" customFormat="false" ht="12.8" hidden="false" customHeight="false" outlineLevel="0" collapsed="false">
      <c r="A171" s="1" t="n">
        <v>2019</v>
      </c>
      <c r="B171" s="148" t="s">
        <v>287</v>
      </c>
      <c r="C171" s="148" t="s">
        <v>288</v>
      </c>
      <c r="D171" s="1" t="n">
        <v>43</v>
      </c>
      <c r="E171" s="1" t="n">
        <v>16</v>
      </c>
      <c r="F171" s="1" t="n">
        <v>59</v>
      </c>
      <c r="G171" s="1" t="n">
        <v>200</v>
      </c>
      <c r="H171" s="1" t="n">
        <v>259</v>
      </c>
      <c r="I171" s="153" t="n">
        <v>0.227799227799228</v>
      </c>
    </row>
    <row r="172" customFormat="false" ht="12.8" hidden="false" customHeight="false" outlineLevel="0" collapsed="false">
      <c r="A172" s="1" t="n">
        <v>2019</v>
      </c>
      <c r="B172" s="148" t="s">
        <v>234</v>
      </c>
      <c r="C172" s="148" t="s">
        <v>235</v>
      </c>
      <c r="D172" s="1" t="n">
        <v>23</v>
      </c>
      <c r="E172" s="1" t="n">
        <v>10</v>
      </c>
      <c r="F172" s="1" t="n">
        <v>33</v>
      </c>
      <c r="G172" s="1" t="n">
        <v>113</v>
      </c>
      <c r="H172" s="1" t="n">
        <v>146</v>
      </c>
      <c r="I172" s="153" t="n">
        <v>0.226027397260274</v>
      </c>
    </row>
    <row r="173" customFormat="false" ht="12.8" hidden="false" customHeight="false" outlineLevel="0" collapsed="false">
      <c r="A173" s="1" t="n">
        <v>2019</v>
      </c>
      <c r="B173" s="148" t="s">
        <v>263</v>
      </c>
      <c r="C173" s="148" t="s">
        <v>761</v>
      </c>
      <c r="D173" s="1" t="n">
        <v>1</v>
      </c>
      <c r="E173" s="1" t="n">
        <v>1</v>
      </c>
      <c r="F173" s="1" t="n">
        <v>2</v>
      </c>
      <c r="G173" s="1" t="n">
        <v>272</v>
      </c>
      <c r="H173" s="1" t="n">
        <v>274</v>
      </c>
      <c r="I173" s="153" t="n">
        <v>0.00729927007299269</v>
      </c>
    </row>
    <row r="174" customFormat="false" ht="12.8" hidden="false" customHeight="false" outlineLevel="0" collapsed="false">
      <c r="A174" s="1" t="n">
        <v>2019</v>
      </c>
      <c r="B174" s="148" t="s">
        <v>303</v>
      </c>
      <c r="C174" s="148" t="s">
        <v>304</v>
      </c>
      <c r="D174" s="1" t="n">
        <v>10</v>
      </c>
      <c r="E174" s="1" t="n">
        <v>7</v>
      </c>
      <c r="F174" s="1" t="n">
        <v>17</v>
      </c>
      <c r="G174" s="1" t="n">
        <v>128</v>
      </c>
      <c r="H174" s="1" t="n">
        <v>145</v>
      </c>
      <c r="I174" s="153" t="n">
        <v>0.117241379310345</v>
      </c>
    </row>
    <row r="175" customFormat="false" ht="12.8" hidden="false" customHeight="false" outlineLevel="0" collapsed="false">
      <c r="A175" s="1" t="n">
        <v>2019</v>
      </c>
      <c r="B175" s="148" t="s">
        <v>271</v>
      </c>
      <c r="C175" s="148" t="s">
        <v>272</v>
      </c>
      <c r="D175" s="1" t="n">
        <v>20</v>
      </c>
      <c r="E175" s="1" t="n">
        <v>6</v>
      </c>
      <c r="F175" s="1" t="n">
        <v>26</v>
      </c>
      <c r="G175" s="1" t="n">
        <v>160</v>
      </c>
      <c r="H175" s="1" t="n">
        <v>186</v>
      </c>
      <c r="I175" s="153" t="n">
        <v>0.139784946236559</v>
      </c>
    </row>
    <row r="176" customFormat="false" ht="12.8" hidden="false" customHeight="false" outlineLevel="0" collapsed="false">
      <c r="A176" s="1" t="n">
        <v>2019</v>
      </c>
      <c r="B176" s="148" t="s">
        <v>226</v>
      </c>
      <c r="C176" s="148" t="s">
        <v>227</v>
      </c>
      <c r="D176" s="1" t="n">
        <v>14</v>
      </c>
      <c r="E176" s="1" t="n">
        <v>9</v>
      </c>
      <c r="F176" s="1" t="n">
        <v>23</v>
      </c>
      <c r="G176" s="1" t="n">
        <v>155</v>
      </c>
      <c r="H176" s="1" t="n">
        <v>178</v>
      </c>
      <c r="I176" s="153" t="n">
        <v>0.129213483146067</v>
      </c>
    </row>
    <row r="177" customFormat="false" ht="12.8" hidden="false" customHeight="false" outlineLevel="0" collapsed="false">
      <c r="A177" s="1" t="n">
        <v>2019</v>
      </c>
      <c r="B177" s="148" t="s">
        <v>323</v>
      </c>
      <c r="C177" s="148" t="s">
        <v>324</v>
      </c>
      <c r="D177" s="1" t="n">
        <v>18</v>
      </c>
      <c r="E177" s="1" t="n">
        <v>24</v>
      </c>
      <c r="F177" s="1" t="n">
        <v>42</v>
      </c>
      <c r="G177" s="1" t="n">
        <v>14</v>
      </c>
      <c r="H177" s="1" t="n">
        <v>56</v>
      </c>
      <c r="I177" s="153" t="n">
        <v>0.75</v>
      </c>
    </row>
    <row r="178" customFormat="false" ht="12.8" hidden="false" customHeight="false" outlineLevel="0" collapsed="false">
      <c r="A178" s="1" t="n">
        <v>2019</v>
      </c>
      <c r="B178" s="148" t="s">
        <v>198</v>
      </c>
      <c r="C178" s="148" t="s">
        <v>199</v>
      </c>
      <c r="D178" s="1" t="n">
        <v>35</v>
      </c>
      <c r="E178" s="1" t="n">
        <v>3</v>
      </c>
      <c r="F178" s="1" t="n">
        <v>38</v>
      </c>
      <c r="G178" s="1" t="n">
        <v>93</v>
      </c>
      <c r="H178" s="1" t="n">
        <v>131</v>
      </c>
      <c r="I178" s="153" t="n">
        <v>0.290076335877863</v>
      </c>
    </row>
    <row r="179" customFormat="false" ht="12.8" hidden="false" customHeight="false" outlineLevel="0" collapsed="false">
      <c r="A179" s="1" t="n">
        <v>2019</v>
      </c>
      <c r="B179" s="148" t="s">
        <v>122</v>
      </c>
      <c r="C179" s="148" t="s">
        <v>123</v>
      </c>
      <c r="D179" s="1" t="n">
        <v>13</v>
      </c>
      <c r="E179" s="1" t="n">
        <v>19</v>
      </c>
      <c r="F179" s="1" t="n">
        <v>32</v>
      </c>
      <c r="G179" s="1" t="n">
        <v>74</v>
      </c>
      <c r="H179" s="1" t="n">
        <v>106</v>
      </c>
      <c r="I179" s="153" t="n">
        <v>0.30188679245283</v>
      </c>
    </row>
    <row r="180" customFormat="false" ht="12.8" hidden="false" customHeight="false" outlineLevel="0" collapsed="false">
      <c r="A180" s="1" t="n">
        <v>2019</v>
      </c>
      <c r="B180" s="148" t="s">
        <v>259</v>
      </c>
      <c r="C180" s="148" t="s">
        <v>260</v>
      </c>
      <c r="D180" s="1" t="n">
        <v>30</v>
      </c>
      <c r="E180" s="1" t="n">
        <v>6</v>
      </c>
      <c r="F180" s="1" t="n">
        <v>36</v>
      </c>
      <c r="G180" s="1" t="n">
        <v>160</v>
      </c>
      <c r="H180" s="1" t="n">
        <v>196</v>
      </c>
      <c r="I180" s="153" t="n">
        <v>0.183673469387755</v>
      </c>
    </row>
    <row r="181" customFormat="false" ht="12.8" hidden="false" customHeight="false" outlineLevel="0" collapsed="false">
      <c r="A181" s="1" t="n">
        <v>2019</v>
      </c>
      <c r="B181" s="148" t="s">
        <v>685</v>
      </c>
      <c r="C181" s="148" t="s">
        <v>336</v>
      </c>
      <c r="D181" s="1" t="n">
        <v>27</v>
      </c>
      <c r="E181" s="1" t="n">
        <v>5</v>
      </c>
      <c r="F181" s="1" t="n">
        <v>32</v>
      </c>
      <c r="G181" s="1" t="n">
        <v>22</v>
      </c>
      <c r="H181" s="1" t="n">
        <v>54</v>
      </c>
      <c r="I181" s="153" t="n">
        <v>0.592592592592593</v>
      </c>
    </row>
    <row r="182" customFormat="false" ht="12.8" hidden="false" customHeight="false" outlineLevel="0" collapsed="false">
      <c r="A182" s="1" t="n">
        <v>2019</v>
      </c>
      <c r="B182" s="148" t="s">
        <v>174</v>
      </c>
      <c r="C182" s="148" t="s">
        <v>175</v>
      </c>
      <c r="D182" s="1" t="n">
        <v>24</v>
      </c>
      <c r="E182" s="1" t="n">
        <v>10</v>
      </c>
      <c r="F182" s="1" t="n">
        <v>34</v>
      </c>
      <c r="G182" s="1" t="n">
        <v>119</v>
      </c>
      <c r="H182" s="1" t="n">
        <v>153</v>
      </c>
      <c r="I182" s="153" t="n">
        <v>0.222222222222222</v>
      </c>
    </row>
    <row r="183" customFormat="false" ht="12.8" hidden="false" customHeight="false" outlineLevel="0" collapsed="false">
      <c r="A183" s="1" t="n">
        <v>2019</v>
      </c>
      <c r="B183" s="148" t="s">
        <v>295</v>
      </c>
      <c r="C183" s="148" t="s">
        <v>296</v>
      </c>
      <c r="D183" s="1" t="n">
        <v>3</v>
      </c>
      <c r="E183" s="1" t="n">
        <v>1</v>
      </c>
      <c r="F183" s="1" t="n">
        <v>4</v>
      </c>
      <c r="G183" s="1" t="n">
        <v>37</v>
      </c>
      <c r="H183" s="1" t="n">
        <v>41</v>
      </c>
      <c r="I183" s="153" t="n">
        <v>0.0975609756097561</v>
      </c>
    </row>
    <row r="184" customFormat="false" ht="12.8" hidden="false" customHeight="false" outlineLevel="0" collapsed="false">
      <c r="A184" s="1" t="n">
        <v>2019</v>
      </c>
      <c r="B184" s="148" t="s">
        <v>307</v>
      </c>
      <c r="C184" s="148" t="s">
        <v>308</v>
      </c>
      <c r="D184" s="1" t="n">
        <v>2</v>
      </c>
      <c r="E184" s="1" t="n">
        <v>1</v>
      </c>
      <c r="F184" s="1" t="n">
        <v>3</v>
      </c>
      <c r="G184" s="1" t="n">
        <v>54</v>
      </c>
      <c r="H184" s="1" t="n">
        <v>57</v>
      </c>
      <c r="I184" s="153" t="n">
        <v>0.0526315789473685</v>
      </c>
    </row>
    <row r="185" customFormat="false" ht="12.8" hidden="false" customHeight="false" outlineLevel="0" collapsed="false">
      <c r="A185" s="1" t="n">
        <v>2019</v>
      </c>
      <c r="B185" s="148" t="s">
        <v>210</v>
      </c>
      <c r="C185" s="148" t="s">
        <v>211</v>
      </c>
      <c r="D185" s="1" t="n">
        <v>11</v>
      </c>
      <c r="E185" s="1" t="n">
        <v>1</v>
      </c>
      <c r="F185" s="1" t="n">
        <v>12</v>
      </c>
      <c r="G185" s="1" t="n">
        <v>50</v>
      </c>
      <c r="H185" s="1" t="n">
        <v>62</v>
      </c>
      <c r="I185" s="153" t="n">
        <v>0.193548387096774</v>
      </c>
    </row>
    <row r="186" customFormat="false" ht="12.8" hidden="false" customHeight="false" outlineLevel="0" collapsed="false">
      <c r="A186" s="1" t="n">
        <v>2019</v>
      </c>
      <c r="B186" s="148" t="s">
        <v>48</v>
      </c>
      <c r="C186" s="148" t="s">
        <v>256</v>
      </c>
      <c r="D186" s="1" t="n">
        <v>7</v>
      </c>
      <c r="E186" s="1" t="n">
        <v>8</v>
      </c>
      <c r="F186" s="1" t="n">
        <v>15</v>
      </c>
      <c r="G186" s="1" t="n">
        <v>88</v>
      </c>
      <c r="H186" s="1" t="n">
        <v>103</v>
      </c>
      <c r="I186" s="153" t="n">
        <v>0.145631067961165</v>
      </c>
    </row>
    <row r="187" customFormat="false" ht="12.8" hidden="false" customHeight="false" outlineLevel="0" collapsed="false">
      <c r="A187" s="1" t="n">
        <v>2019</v>
      </c>
      <c r="B187" s="148" t="s">
        <v>230</v>
      </c>
      <c r="C187" s="148" t="s">
        <v>231</v>
      </c>
      <c r="D187" s="1" t="n">
        <v>4</v>
      </c>
      <c r="E187" s="1" t="n">
        <v>6</v>
      </c>
      <c r="F187" s="1" t="n">
        <v>10</v>
      </c>
      <c r="G187" s="1" t="n">
        <v>74</v>
      </c>
      <c r="H187" s="1" t="n">
        <v>84</v>
      </c>
      <c r="I187" s="153" t="n">
        <v>0.119047619047619</v>
      </c>
    </row>
    <row r="188" customFormat="false" ht="12.8" hidden="false" customHeight="false" outlineLevel="0" collapsed="false">
      <c r="A188" s="1" t="n">
        <v>2019</v>
      </c>
      <c r="B188" s="148" t="s">
        <v>327</v>
      </c>
      <c r="C188" s="148" t="s">
        <v>328</v>
      </c>
      <c r="D188" s="1" t="n">
        <v>12</v>
      </c>
      <c r="E188" s="1" t="n">
        <v>6</v>
      </c>
      <c r="F188" s="1" t="n">
        <v>18</v>
      </c>
      <c r="G188" s="1" t="n">
        <v>34</v>
      </c>
      <c r="H188" s="1" t="n">
        <v>52</v>
      </c>
      <c r="I188" s="153" t="n">
        <v>0.346153846153846</v>
      </c>
    </row>
    <row r="189" customFormat="false" ht="12.8" hidden="false" customHeight="false" outlineLevel="0" collapsed="false">
      <c r="A189" s="1" t="n">
        <v>2019</v>
      </c>
      <c r="B189" s="148" t="s">
        <v>202</v>
      </c>
      <c r="C189" s="148" t="s">
        <v>203</v>
      </c>
      <c r="D189" s="1" t="n">
        <v>29</v>
      </c>
      <c r="E189" s="1" t="n">
        <v>10</v>
      </c>
      <c r="F189" s="1" t="n">
        <v>39</v>
      </c>
      <c r="G189" s="1" t="n">
        <v>20</v>
      </c>
      <c r="H189" s="1" t="n">
        <v>59</v>
      </c>
      <c r="I189" s="153" t="n">
        <v>0.661016949152542</v>
      </c>
    </row>
    <row r="190" customFormat="false" ht="12.8" hidden="false" customHeight="false" outlineLevel="0" collapsed="false">
      <c r="A190" s="1" t="n">
        <v>2019</v>
      </c>
      <c r="B190" s="148" t="s">
        <v>379</v>
      </c>
      <c r="C190" s="148" t="s">
        <v>380</v>
      </c>
      <c r="D190" s="1" t="n">
        <v>18</v>
      </c>
      <c r="E190" s="1" t="n">
        <v>1</v>
      </c>
      <c r="F190" s="1" t="n">
        <v>19</v>
      </c>
      <c r="G190" s="1" t="n">
        <v>4</v>
      </c>
      <c r="H190" s="1" t="n">
        <v>23</v>
      </c>
      <c r="I190" s="153" t="n">
        <v>0.826086956521739</v>
      </c>
    </row>
    <row r="191" customFormat="false" ht="12.8" hidden="false" customHeight="false" outlineLevel="0" collapsed="false">
      <c r="A191" s="1" t="n">
        <v>2019</v>
      </c>
      <c r="B191" s="148" t="s">
        <v>339</v>
      </c>
      <c r="C191" s="148" t="s">
        <v>340</v>
      </c>
      <c r="D191" s="1" t="n">
        <v>6</v>
      </c>
      <c r="E191" s="1" t="n">
        <v>2</v>
      </c>
      <c r="F191" s="1" t="n">
        <v>8</v>
      </c>
      <c r="G191" s="1" t="n">
        <v>34</v>
      </c>
      <c r="H191" s="1" t="n">
        <v>42</v>
      </c>
      <c r="I191" s="153" t="n">
        <v>0.19047619047619</v>
      </c>
    </row>
    <row r="192" customFormat="false" ht="12.8" hidden="false" customHeight="false" outlineLevel="0" collapsed="false">
      <c r="A192" s="1" t="n">
        <v>2019</v>
      </c>
      <c r="B192" s="148" t="s">
        <v>299</v>
      </c>
      <c r="C192" s="148" t="s">
        <v>300</v>
      </c>
      <c r="D192" s="1" t="n">
        <v>8</v>
      </c>
      <c r="E192" s="1" t="n">
        <v>3</v>
      </c>
      <c r="F192" s="1" t="n">
        <v>11</v>
      </c>
      <c r="G192" s="1" t="n">
        <v>97</v>
      </c>
      <c r="H192" s="1" t="n">
        <v>108</v>
      </c>
      <c r="I192" s="153" t="n">
        <v>0.101851851851852</v>
      </c>
    </row>
    <row r="193" customFormat="false" ht="12.8" hidden="false" customHeight="false" outlineLevel="0" collapsed="false">
      <c r="A193" s="1" t="n">
        <v>2019</v>
      </c>
      <c r="B193" s="148" t="s">
        <v>242</v>
      </c>
      <c r="C193" s="148" t="s">
        <v>243</v>
      </c>
      <c r="D193" s="1" t="n">
        <v>7</v>
      </c>
      <c r="E193" s="1" t="n">
        <v>1</v>
      </c>
      <c r="F193" s="1" t="n">
        <v>8</v>
      </c>
      <c r="G193" s="1" t="n">
        <v>38</v>
      </c>
      <c r="H193" s="1" t="n">
        <v>46</v>
      </c>
      <c r="I193" s="153" t="n">
        <v>0.173913043478261</v>
      </c>
    </row>
    <row r="194" customFormat="false" ht="12.8" hidden="false" customHeight="false" outlineLevel="0" collapsed="false">
      <c r="A194" s="1" t="n">
        <v>2019</v>
      </c>
      <c r="B194" s="148" t="s">
        <v>383</v>
      </c>
      <c r="C194" s="148" t="s">
        <v>384</v>
      </c>
      <c r="D194" s="1" t="n">
        <v>6</v>
      </c>
      <c r="E194" s="1"/>
      <c r="F194" s="1" t="n">
        <v>6</v>
      </c>
      <c r="G194" s="1" t="n">
        <v>6</v>
      </c>
      <c r="H194" s="1" t="n">
        <v>12</v>
      </c>
      <c r="I194" s="153" t="n">
        <v>0.5</v>
      </c>
    </row>
    <row r="195" customFormat="false" ht="12.8" hidden="false" customHeight="false" outlineLevel="0" collapsed="false">
      <c r="A195" s="1" t="n">
        <v>2019</v>
      </c>
      <c r="B195" s="148" t="s">
        <v>319</v>
      </c>
      <c r="C195" s="148" t="s">
        <v>320</v>
      </c>
      <c r="D195" s="1" t="n">
        <v>7</v>
      </c>
      <c r="E195" s="1" t="n">
        <v>2</v>
      </c>
      <c r="F195" s="1" t="n">
        <v>9</v>
      </c>
      <c r="G195" s="1" t="n">
        <v>32</v>
      </c>
      <c r="H195" s="1" t="n">
        <v>41</v>
      </c>
      <c r="I195" s="153" t="n">
        <v>0.219512195121951</v>
      </c>
    </row>
    <row r="196" customFormat="false" ht="12.8" hidden="false" customHeight="false" outlineLevel="0" collapsed="false">
      <c r="A196" s="1" t="n">
        <v>2019</v>
      </c>
      <c r="B196" s="148" t="s">
        <v>194</v>
      </c>
      <c r="C196" s="148" t="s">
        <v>195</v>
      </c>
      <c r="D196" s="1" t="n">
        <v>1</v>
      </c>
      <c r="E196" s="1" t="n">
        <v>7</v>
      </c>
      <c r="F196" s="1" t="n">
        <v>8</v>
      </c>
      <c r="G196" s="1" t="n">
        <v>48</v>
      </c>
      <c r="H196" s="1" t="n">
        <v>56</v>
      </c>
      <c r="I196" s="153" t="n">
        <v>0.142857142857143</v>
      </c>
    </row>
    <row r="197" customFormat="false" ht="12.8" hidden="false" customHeight="false" outlineLevel="0" collapsed="false">
      <c r="A197" s="1" t="n">
        <v>2019</v>
      </c>
      <c r="B197" s="148" t="s">
        <v>685</v>
      </c>
      <c r="C197" s="148" t="s">
        <v>686</v>
      </c>
      <c r="D197" s="1" t="n">
        <v>9</v>
      </c>
      <c r="E197" s="1" t="n">
        <v>3</v>
      </c>
      <c r="F197" s="1" t="n">
        <v>12</v>
      </c>
      <c r="G197" s="1" t="n">
        <v>7</v>
      </c>
      <c r="H197" s="1" t="n">
        <v>19</v>
      </c>
      <c r="I197" s="153" t="n">
        <v>0.631578947368421</v>
      </c>
    </row>
    <row r="198" customFormat="false" ht="12.8" hidden="false" customHeight="false" outlineLevel="0" collapsed="false">
      <c r="A198" s="1" t="n">
        <v>2019</v>
      </c>
      <c r="B198" s="148" t="s">
        <v>331</v>
      </c>
      <c r="C198" s="148" t="s">
        <v>332</v>
      </c>
      <c r="D198" s="1" t="n">
        <v>3</v>
      </c>
      <c r="E198" s="1" t="n">
        <v>1</v>
      </c>
      <c r="F198" s="1" t="n">
        <v>4</v>
      </c>
      <c r="G198" s="1" t="n">
        <v>33</v>
      </c>
      <c r="H198" s="1" t="n">
        <v>37</v>
      </c>
      <c r="I198" s="153" t="n">
        <v>0.108108108108108</v>
      </c>
    </row>
    <row r="199" customFormat="false" ht="12.8" hidden="false" customHeight="false" outlineLevel="0" collapsed="false">
      <c r="A199" s="1" t="n">
        <v>2019</v>
      </c>
      <c r="B199" s="148" t="s">
        <v>455</v>
      </c>
      <c r="C199" s="148" t="s">
        <v>456</v>
      </c>
      <c r="D199" s="1" t="n">
        <v>2</v>
      </c>
      <c r="E199" s="1" t="n">
        <v>6</v>
      </c>
      <c r="F199" s="1" t="n">
        <v>8</v>
      </c>
      <c r="G199" s="1" t="n">
        <v>7</v>
      </c>
      <c r="H199" s="1" t="n">
        <v>15</v>
      </c>
      <c r="I199" s="153" t="n">
        <v>0.533333333333333</v>
      </c>
    </row>
    <row r="200" customFormat="false" ht="12.8" hidden="false" customHeight="false" outlineLevel="0" collapsed="false">
      <c r="A200" s="1" t="n">
        <v>2019</v>
      </c>
      <c r="B200" s="148" t="s">
        <v>363</v>
      </c>
      <c r="C200" s="148" t="s">
        <v>775</v>
      </c>
      <c r="D200" s="1" t="n">
        <v>3</v>
      </c>
      <c r="E200" s="1" t="n">
        <v>6</v>
      </c>
      <c r="F200" s="1" t="n">
        <v>9</v>
      </c>
      <c r="G200" s="1" t="n">
        <v>4</v>
      </c>
      <c r="H200" s="1" t="n">
        <v>13</v>
      </c>
      <c r="I200" s="153" t="n">
        <v>0.692307692307692</v>
      </c>
    </row>
    <row r="201" customFormat="false" ht="12.8" hidden="false" customHeight="false" outlineLevel="0" collapsed="false">
      <c r="A201" s="1" t="n">
        <v>2019</v>
      </c>
      <c r="B201" s="148" t="s">
        <v>411</v>
      </c>
      <c r="C201" s="148" t="s">
        <v>412</v>
      </c>
      <c r="D201" s="1" t="n">
        <v>4</v>
      </c>
      <c r="E201" s="1" t="n">
        <v>2</v>
      </c>
      <c r="F201" s="1" t="n">
        <v>6</v>
      </c>
      <c r="G201" s="1" t="n">
        <v>63</v>
      </c>
      <c r="H201" s="1" t="n">
        <v>69</v>
      </c>
      <c r="I201" s="153" t="n">
        <v>0.0869565217391305</v>
      </c>
    </row>
    <row r="202" customFormat="false" ht="12.8" hidden="false" customHeight="false" outlineLevel="0" collapsed="false">
      <c r="A202" s="1" t="n">
        <v>2019</v>
      </c>
      <c r="B202" s="148" t="s">
        <v>222</v>
      </c>
      <c r="C202" s="148" t="s">
        <v>223</v>
      </c>
      <c r="D202" s="1" t="n">
        <v>4</v>
      </c>
      <c r="E202" s="1" t="n">
        <v>3</v>
      </c>
      <c r="F202" s="1" t="n">
        <v>7</v>
      </c>
      <c r="G202" s="1" t="n">
        <v>40</v>
      </c>
      <c r="H202" s="1" t="n">
        <v>47</v>
      </c>
      <c r="I202" s="153" t="n">
        <v>0.148936170212766</v>
      </c>
    </row>
    <row r="203" customFormat="false" ht="12.8" hidden="false" customHeight="false" outlineLevel="0" collapsed="false">
      <c r="A203" s="1" t="n">
        <v>2019</v>
      </c>
      <c r="B203" s="148" t="s">
        <v>315</v>
      </c>
      <c r="C203" s="148" t="s">
        <v>316</v>
      </c>
      <c r="D203" s="1" t="n">
        <v>7</v>
      </c>
      <c r="E203" s="1" t="n">
        <v>1</v>
      </c>
      <c r="F203" s="1" t="n">
        <v>8</v>
      </c>
      <c r="G203" s="1" t="n">
        <v>26</v>
      </c>
      <c r="H203" s="1" t="n">
        <v>34</v>
      </c>
      <c r="I203" s="153" t="n">
        <v>0.235294117647059</v>
      </c>
    </row>
    <row r="204" customFormat="false" ht="12.8" hidden="false" customHeight="false" outlineLevel="0" collapsed="false">
      <c r="A204" s="1" t="n">
        <v>2019</v>
      </c>
      <c r="B204" s="148" t="s">
        <v>371</v>
      </c>
      <c r="C204" s="148" t="s">
        <v>372</v>
      </c>
      <c r="D204" s="1" t="n">
        <v>10</v>
      </c>
      <c r="E204" s="1" t="n">
        <v>1</v>
      </c>
      <c r="F204" s="1" t="n">
        <v>11</v>
      </c>
      <c r="G204" s="1" t="n">
        <v>29</v>
      </c>
      <c r="H204" s="1" t="n">
        <v>40</v>
      </c>
      <c r="I204" s="153" t="n">
        <v>0.275</v>
      </c>
    </row>
    <row r="205" customFormat="false" ht="12.8" hidden="false" customHeight="false" outlineLevel="0" collapsed="false">
      <c r="A205" s="1" t="n">
        <v>2019</v>
      </c>
      <c r="B205" s="148" t="s">
        <v>279</v>
      </c>
      <c r="C205" s="148" t="s">
        <v>280</v>
      </c>
      <c r="D205" s="1" t="n">
        <v>2</v>
      </c>
      <c r="E205" s="1"/>
      <c r="F205" s="1" t="n">
        <v>2</v>
      </c>
      <c r="G205" s="1" t="n">
        <v>25</v>
      </c>
      <c r="H205" s="1" t="n">
        <v>27</v>
      </c>
      <c r="I205" s="153" t="n">
        <v>0.0740740740740741</v>
      </c>
    </row>
    <row r="206" customFormat="false" ht="12.8" hidden="false" customHeight="false" outlineLevel="0" collapsed="false">
      <c r="A206" s="1" t="n">
        <v>2019</v>
      </c>
      <c r="B206" s="148" t="s">
        <v>399</v>
      </c>
      <c r="C206" s="148" t="s">
        <v>656</v>
      </c>
      <c r="D206" s="1" t="n">
        <v>1</v>
      </c>
      <c r="E206" s="1"/>
      <c r="F206" s="1" t="n">
        <v>1</v>
      </c>
      <c r="G206" s="1" t="n">
        <v>4</v>
      </c>
      <c r="H206" s="1" t="n">
        <v>5</v>
      </c>
      <c r="I206" s="153" t="n">
        <v>0.2</v>
      </c>
    </row>
    <row r="207" customFormat="false" ht="12.8" hidden="false" customHeight="false" outlineLevel="0" collapsed="false">
      <c r="A207" s="1" t="n">
        <v>2019</v>
      </c>
      <c r="B207" s="148" t="s">
        <v>451</v>
      </c>
      <c r="C207" s="148" t="s">
        <v>452</v>
      </c>
      <c r="D207" s="1" t="n">
        <v>2</v>
      </c>
      <c r="E207" s="1" t="n">
        <v>2</v>
      </c>
      <c r="F207" s="1" t="n">
        <v>4</v>
      </c>
      <c r="G207" s="1" t="n">
        <v>14</v>
      </c>
      <c r="H207" s="1" t="n">
        <v>18</v>
      </c>
      <c r="I207" s="153" t="n">
        <v>0.222222222222222</v>
      </c>
    </row>
    <row r="208" customFormat="false" ht="12.8" hidden="false" customHeight="false" outlineLevel="0" collapsed="false">
      <c r="A208" s="1" t="n">
        <v>2019</v>
      </c>
      <c r="B208" s="148" t="s">
        <v>351</v>
      </c>
      <c r="C208" s="148" t="s">
        <v>352</v>
      </c>
      <c r="D208" s="1" t="n">
        <v>13</v>
      </c>
      <c r="E208" s="1"/>
      <c r="F208" s="1" t="n">
        <v>13</v>
      </c>
      <c r="G208" s="1" t="n">
        <v>21</v>
      </c>
      <c r="H208" s="1" t="n">
        <v>34</v>
      </c>
      <c r="I208" s="153" t="n">
        <v>0.382352941176471</v>
      </c>
    </row>
    <row r="209" customFormat="false" ht="12.8" hidden="false" customHeight="false" outlineLevel="0" collapsed="false">
      <c r="A209" s="1" t="n">
        <v>2019</v>
      </c>
      <c r="B209" s="148" t="s">
        <v>347</v>
      </c>
      <c r="C209" s="148" t="s">
        <v>348</v>
      </c>
      <c r="D209" s="1" t="n">
        <v>13</v>
      </c>
      <c r="E209" s="1"/>
      <c r="F209" s="1" t="n">
        <v>13</v>
      </c>
      <c r="G209" s="1" t="n">
        <v>9</v>
      </c>
      <c r="H209" s="1" t="n">
        <v>22</v>
      </c>
      <c r="I209" s="153" t="n">
        <v>0.590909090909091</v>
      </c>
    </row>
    <row r="210" customFormat="false" ht="12.8" hidden="false" customHeight="false" outlineLevel="0" collapsed="false">
      <c r="A210" s="1" t="n">
        <v>2019</v>
      </c>
      <c r="B210" s="148" t="s">
        <v>367</v>
      </c>
      <c r="C210" s="148" t="s">
        <v>368</v>
      </c>
      <c r="D210" s="1"/>
      <c r="E210" s="1" t="n">
        <v>3</v>
      </c>
      <c r="F210" s="1" t="n">
        <v>3</v>
      </c>
      <c r="G210" s="1" t="n">
        <v>13</v>
      </c>
      <c r="H210" s="1" t="n">
        <v>16</v>
      </c>
      <c r="I210" s="153" t="n">
        <v>0.1875</v>
      </c>
    </row>
    <row r="211" customFormat="false" ht="12.8" hidden="false" customHeight="false" outlineLevel="0" collapsed="false">
      <c r="A211" s="1" t="n">
        <v>2019</v>
      </c>
      <c r="B211" s="148" t="s">
        <v>527</v>
      </c>
      <c r="C211" s="148" t="s">
        <v>528</v>
      </c>
      <c r="D211" s="1"/>
      <c r="E211" s="1"/>
      <c r="F211" s="1" t="n">
        <v>0</v>
      </c>
      <c r="G211" s="1" t="n">
        <v>2</v>
      </c>
      <c r="H211" s="1" t="n">
        <v>2</v>
      </c>
      <c r="I211" s="153" t="n">
        <v>0</v>
      </c>
    </row>
    <row r="212" customFormat="false" ht="12.8" hidden="false" customHeight="false" outlineLevel="0" collapsed="false">
      <c r="A212" s="1" t="n">
        <v>2019</v>
      </c>
      <c r="B212" s="148" t="s">
        <v>391</v>
      </c>
      <c r="C212" s="148" t="s">
        <v>392</v>
      </c>
      <c r="D212" s="1" t="n">
        <v>3</v>
      </c>
      <c r="E212" s="1" t="n">
        <v>1</v>
      </c>
      <c r="F212" s="1" t="n">
        <v>4</v>
      </c>
      <c r="G212" s="1" t="n">
        <v>14</v>
      </c>
      <c r="H212" s="1" t="n">
        <v>18</v>
      </c>
      <c r="I212" s="153" t="n">
        <v>0.222222222222222</v>
      </c>
    </row>
    <row r="213" customFormat="false" ht="12.8" hidden="false" customHeight="false" outlineLevel="0" collapsed="false">
      <c r="A213" s="1" t="n">
        <v>2019</v>
      </c>
      <c r="B213" s="148" t="s">
        <v>359</v>
      </c>
      <c r="C213" s="148" t="s">
        <v>360</v>
      </c>
      <c r="D213" s="1"/>
      <c r="E213" s="1"/>
      <c r="F213" s="1" t="n">
        <v>0</v>
      </c>
      <c r="G213" s="1" t="n">
        <v>10</v>
      </c>
      <c r="H213" s="1" t="n">
        <v>10</v>
      </c>
      <c r="I213" s="153" t="n">
        <v>0</v>
      </c>
    </row>
    <row r="214" customFormat="false" ht="12.8" hidden="false" customHeight="false" outlineLevel="0" collapsed="false">
      <c r="A214" s="1" t="n">
        <v>2019</v>
      </c>
      <c r="B214" s="148" t="s">
        <v>387</v>
      </c>
      <c r="C214" s="148" t="s">
        <v>388</v>
      </c>
      <c r="D214" s="1"/>
      <c r="E214" s="1"/>
      <c r="F214" s="1" t="n">
        <v>0</v>
      </c>
      <c r="G214" s="1" t="n">
        <v>8</v>
      </c>
      <c r="H214" s="1" t="n">
        <v>8</v>
      </c>
      <c r="I214" s="153" t="n">
        <v>0</v>
      </c>
    </row>
    <row r="215" customFormat="false" ht="12.8" hidden="false" customHeight="false" outlineLevel="0" collapsed="false">
      <c r="A215" s="1" t="n">
        <v>2019</v>
      </c>
      <c r="B215" s="148" t="s">
        <v>419</v>
      </c>
      <c r="C215" s="148" t="s">
        <v>420</v>
      </c>
      <c r="D215" s="1" t="n">
        <v>1</v>
      </c>
      <c r="E215" s="1" t="n">
        <v>1</v>
      </c>
      <c r="F215" s="1" t="n">
        <v>2</v>
      </c>
      <c r="G215" s="1" t="n">
        <v>4</v>
      </c>
      <c r="H215" s="1" t="n">
        <v>6</v>
      </c>
      <c r="I215" s="153" t="n">
        <v>0.333333333333333</v>
      </c>
    </row>
    <row r="216" customFormat="false" ht="12.8" hidden="false" customHeight="false" outlineLevel="0" collapsed="false">
      <c r="A216" s="1" t="n">
        <v>2019</v>
      </c>
      <c r="B216" s="148" t="s">
        <v>483</v>
      </c>
      <c r="C216" s="148" t="s">
        <v>484</v>
      </c>
      <c r="D216" s="1"/>
      <c r="E216" s="1"/>
      <c r="F216" s="1" t="n">
        <v>0</v>
      </c>
      <c r="G216" s="1" t="n">
        <v>5</v>
      </c>
      <c r="H216" s="1" t="n">
        <v>5</v>
      </c>
      <c r="I216" s="153" t="n">
        <v>0</v>
      </c>
    </row>
    <row r="217" customFormat="false" ht="12.8" hidden="false" customHeight="false" outlineLevel="0" collapsed="false">
      <c r="A217" s="1" t="n">
        <v>2019</v>
      </c>
      <c r="B217" s="148" t="s">
        <v>403</v>
      </c>
      <c r="C217" s="148" t="s">
        <v>404</v>
      </c>
      <c r="D217" s="1"/>
      <c r="E217" s="1"/>
      <c r="F217" s="1" t="n">
        <v>0</v>
      </c>
      <c r="G217" s="1" t="n">
        <v>2</v>
      </c>
      <c r="H217" s="1" t="n">
        <v>2</v>
      </c>
      <c r="I217" s="153" t="n">
        <v>0</v>
      </c>
    </row>
    <row r="218" customFormat="false" ht="12.8" hidden="false" customHeight="false" outlineLevel="0" collapsed="false">
      <c r="A218" s="1" t="n">
        <v>2019</v>
      </c>
      <c r="B218" s="148" t="s">
        <v>471</v>
      </c>
      <c r="C218" s="148" t="s">
        <v>472</v>
      </c>
      <c r="D218" s="1"/>
      <c r="E218" s="1" t="n">
        <v>1</v>
      </c>
      <c r="F218" s="1" t="n">
        <v>1</v>
      </c>
      <c r="G218" s="1"/>
      <c r="H218" s="1" t="n">
        <v>18</v>
      </c>
      <c r="I218" s="153" t="n">
        <v>1</v>
      </c>
    </row>
    <row r="219" customFormat="false" ht="12.8" hidden="false" customHeight="false" outlineLevel="0" collapsed="false">
      <c r="A219" s="1" t="n">
        <v>2019</v>
      </c>
      <c r="B219" s="148" t="s">
        <v>443</v>
      </c>
      <c r="C219" s="148" t="s">
        <v>444</v>
      </c>
      <c r="D219" s="1" t="n">
        <v>1</v>
      </c>
      <c r="E219" s="1"/>
      <c r="F219" s="1" t="n">
        <v>1</v>
      </c>
      <c r="G219" s="1" t="n">
        <v>1</v>
      </c>
      <c r="H219" s="1" t="n">
        <v>2</v>
      </c>
      <c r="I219" s="153" t="n">
        <v>0.5</v>
      </c>
    </row>
    <row r="220" customFormat="false" ht="12.8" hidden="false" customHeight="false" outlineLevel="0" collapsed="false">
      <c r="A220" s="1" t="n">
        <v>2019</v>
      </c>
      <c r="B220" s="148" t="s">
        <v>439</v>
      </c>
      <c r="C220" s="2" t="s">
        <v>440</v>
      </c>
      <c r="D220" s="1"/>
      <c r="E220" s="1"/>
      <c r="F220" s="1" t="n">
        <v>0</v>
      </c>
      <c r="G220" s="1"/>
      <c r="H220" s="1"/>
      <c r="I220" s="153" t="e">
        <f aca="false">#DIV/0!</f>
        <v>#DIV/0!</v>
      </c>
    </row>
    <row r="221" customFormat="false" ht="12.8" hidden="false" customHeight="false" outlineLevel="0" collapsed="false">
      <c r="A221" s="1" t="n">
        <v>2019</v>
      </c>
      <c r="B221" s="148" t="s">
        <v>415</v>
      </c>
      <c r="C221" s="148" t="s">
        <v>416</v>
      </c>
      <c r="D221" s="1"/>
      <c r="E221" s="1"/>
      <c r="F221" s="1" t="n">
        <v>0</v>
      </c>
      <c r="G221" s="1"/>
      <c r="H221" s="1"/>
      <c r="I221" s="153" t="e">
        <f aca="false">#DIV/0!</f>
        <v>#DIV/0!</v>
      </c>
    </row>
    <row r="222" customFormat="false" ht="12.8" hidden="false" customHeight="false" outlineLevel="0" collapsed="false">
      <c r="A222" s="1" t="n">
        <v>2019</v>
      </c>
      <c r="B222" s="148" t="s">
        <v>423</v>
      </c>
      <c r="C222" s="148" t="s">
        <v>424</v>
      </c>
      <c r="D222" s="1" t="n">
        <v>1</v>
      </c>
      <c r="E222" s="1"/>
      <c r="F222" s="1" t="n">
        <v>1</v>
      </c>
      <c r="G222" s="1" t="n">
        <v>8</v>
      </c>
      <c r="H222" s="1" t="n">
        <v>9</v>
      </c>
      <c r="I222" s="153" t="n">
        <v>0.111111111111111</v>
      </c>
    </row>
    <row r="223" customFormat="false" ht="12.8" hidden="false" customHeight="false" outlineLevel="0" collapsed="false">
      <c r="A223" s="1" t="n">
        <v>2019</v>
      </c>
      <c r="B223" s="148" t="s">
        <v>375</v>
      </c>
      <c r="C223" s="148" t="s">
        <v>376</v>
      </c>
      <c r="D223" s="1"/>
      <c r="E223" s="1"/>
      <c r="F223" s="1" t="n">
        <v>0</v>
      </c>
      <c r="G223" s="1" t="n">
        <v>10</v>
      </c>
      <c r="H223" s="1" t="n">
        <v>10</v>
      </c>
      <c r="I223" s="153" t="n">
        <v>0</v>
      </c>
    </row>
    <row r="224" customFormat="false" ht="12.8" hidden="false" customHeight="false" outlineLevel="0" collapsed="false">
      <c r="A224" s="1" t="n">
        <v>2019</v>
      </c>
      <c r="B224" s="148" t="s">
        <v>571</v>
      </c>
      <c r="C224" s="148" t="s">
        <v>572</v>
      </c>
      <c r="D224" s="1"/>
      <c r="E224" s="1"/>
      <c r="F224" s="1" t="n">
        <v>0</v>
      </c>
      <c r="G224" s="1" t="n">
        <v>1</v>
      </c>
      <c r="H224" s="1" t="n">
        <v>1</v>
      </c>
      <c r="I224" s="153" t="n">
        <v>0</v>
      </c>
    </row>
    <row r="225" customFormat="false" ht="12.8" hidden="false" customHeight="false" outlineLevel="0" collapsed="false">
      <c r="A225" s="1" t="n">
        <v>2019</v>
      </c>
      <c r="B225" s="148" t="s">
        <v>427</v>
      </c>
      <c r="C225" s="148" t="s">
        <v>428</v>
      </c>
      <c r="D225" s="1"/>
      <c r="E225" s="1"/>
      <c r="F225" s="1" t="n">
        <v>0</v>
      </c>
      <c r="G225" s="1" t="n">
        <v>5</v>
      </c>
      <c r="H225" s="1" t="n">
        <v>5</v>
      </c>
      <c r="I225" s="153" t="n">
        <v>0</v>
      </c>
    </row>
    <row r="226" customFormat="false" ht="12.8" hidden="false" customHeight="false" outlineLevel="0" collapsed="false">
      <c r="A226" s="1" t="n">
        <v>2019</v>
      </c>
      <c r="B226" s="148" t="s">
        <v>479</v>
      </c>
      <c r="C226" s="148" t="s">
        <v>480</v>
      </c>
      <c r="D226" s="1" t="n">
        <v>2</v>
      </c>
      <c r="E226" s="1"/>
      <c r="F226" s="1" t="n">
        <v>2</v>
      </c>
      <c r="G226" s="1" t="n">
        <v>1</v>
      </c>
      <c r="H226" s="1" t="n">
        <v>3</v>
      </c>
      <c r="I226" s="153" t="n">
        <v>0.666666666666667</v>
      </c>
    </row>
    <row r="227" customFormat="false" ht="12.8" hidden="false" customHeight="false" outlineLevel="0" collapsed="false">
      <c r="A227" s="1" t="n">
        <v>2019</v>
      </c>
      <c r="B227" s="148" t="s">
        <v>515</v>
      </c>
      <c r="C227" s="148" t="s">
        <v>516</v>
      </c>
      <c r="D227" s="1"/>
      <c r="E227" s="1"/>
      <c r="F227" s="1" t="n">
        <v>0</v>
      </c>
      <c r="G227" s="1" t="n">
        <v>0</v>
      </c>
      <c r="H227" s="1"/>
      <c r="I227" s="153" t="e">
        <f aca="false">#DIV/0!</f>
        <v>#DIV/0!</v>
      </c>
    </row>
    <row r="228" customFormat="false" ht="12.8" hidden="false" customHeight="false" outlineLevel="0" collapsed="false">
      <c r="A228" s="1" t="n">
        <v>2019</v>
      </c>
      <c r="B228" s="148" t="s">
        <v>535</v>
      </c>
      <c r="C228" s="148" t="s">
        <v>691</v>
      </c>
      <c r="D228" s="1" t="n">
        <v>1</v>
      </c>
      <c r="E228" s="1"/>
      <c r="F228" s="1" t="n">
        <v>1</v>
      </c>
      <c r="G228" s="1" t="n">
        <v>4</v>
      </c>
      <c r="H228" s="1" t="n">
        <v>5</v>
      </c>
      <c r="I228" s="153" t="n">
        <v>0.2</v>
      </c>
    </row>
    <row r="229" customFormat="false" ht="12.8" hidden="false" customHeight="false" outlineLevel="0" collapsed="false">
      <c r="A229" s="1" t="n">
        <v>2019</v>
      </c>
      <c r="B229" s="148" t="s">
        <v>543</v>
      </c>
      <c r="C229" s="148" t="s">
        <v>544</v>
      </c>
      <c r="D229" s="1"/>
      <c r="E229" s="1"/>
      <c r="F229" s="1" t="n">
        <v>0</v>
      </c>
      <c r="G229" s="1"/>
      <c r="H229" s="1"/>
      <c r="I229" s="153" t="e">
        <f aca="false">#DIV/0!</f>
        <v>#DIV/0!</v>
      </c>
    </row>
    <row r="230" customFormat="false" ht="12.8" hidden="false" customHeight="false" outlineLevel="0" collapsed="false">
      <c r="A230" s="1" t="n">
        <v>2019</v>
      </c>
      <c r="B230" s="148" t="s">
        <v>459</v>
      </c>
      <c r="C230" s="148" t="s">
        <v>460</v>
      </c>
      <c r="D230" s="1"/>
      <c r="E230" s="1"/>
      <c r="F230" s="1" t="n">
        <v>0</v>
      </c>
      <c r="G230" s="1" t="n">
        <v>3</v>
      </c>
      <c r="H230" s="1" t="n">
        <v>3</v>
      </c>
      <c r="I230" s="153" t="n">
        <v>0</v>
      </c>
    </row>
    <row r="231" customFormat="false" ht="12.8" hidden="false" customHeight="false" outlineLevel="0" collapsed="false">
      <c r="A231" s="1" t="n">
        <v>2019</v>
      </c>
      <c r="B231" s="148" t="s">
        <v>395</v>
      </c>
      <c r="C231" s="148" t="s">
        <v>396</v>
      </c>
      <c r="D231" s="1"/>
      <c r="E231" s="1" t="n">
        <v>2</v>
      </c>
      <c r="F231" s="1" t="n">
        <v>2</v>
      </c>
      <c r="G231" s="1" t="n">
        <v>3</v>
      </c>
      <c r="H231" s="1" t="n">
        <v>5</v>
      </c>
      <c r="I231" s="153" t="n">
        <v>0.4</v>
      </c>
    </row>
    <row r="232" customFormat="false" ht="12.8" hidden="false" customHeight="false" outlineLevel="0" collapsed="false">
      <c r="A232" s="1" t="n">
        <v>2019</v>
      </c>
      <c r="B232" s="148" t="s">
        <v>487</v>
      </c>
      <c r="C232" s="148" t="s">
        <v>610</v>
      </c>
      <c r="D232" s="1"/>
      <c r="E232" s="1"/>
      <c r="F232" s="1" t="n">
        <v>0</v>
      </c>
      <c r="G232" s="1" t="n">
        <v>1</v>
      </c>
      <c r="H232" s="1" t="n">
        <v>1</v>
      </c>
      <c r="I232" s="153" t="n">
        <v>0</v>
      </c>
    </row>
    <row r="233" customFormat="false" ht="12.8" hidden="false" customHeight="false" outlineLevel="0" collapsed="false">
      <c r="A233" s="1" t="n">
        <v>2019</v>
      </c>
      <c r="B233" s="148" t="s">
        <v>799</v>
      </c>
      <c r="C233" s="148" t="s">
        <v>693</v>
      </c>
      <c r="D233" s="1" t="n">
        <v>3</v>
      </c>
      <c r="E233" s="1"/>
      <c r="F233" s="1" t="n">
        <v>3</v>
      </c>
      <c r="G233" s="1" t="n">
        <v>3</v>
      </c>
      <c r="H233" s="1" t="n">
        <v>6</v>
      </c>
      <c r="I233" s="153" t="n">
        <v>0.5</v>
      </c>
    </row>
    <row r="234" customFormat="false" ht="12.8" hidden="false" customHeight="false" outlineLevel="0" collapsed="false">
      <c r="A234" s="1" t="n">
        <v>2019</v>
      </c>
      <c r="B234" s="148" t="s">
        <v>800</v>
      </c>
      <c r="C234" s="148" t="s">
        <v>702</v>
      </c>
      <c r="D234" s="1"/>
      <c r="E234" s="1"/>
      <c r="F234" s="1" t="n">
        <v>0</v>
      </c>
      <c r="G234" s="1" t="n">
        <v>0</v>
      </c>
      <c r="H234" s="1"/>
      <c r="I234" s="153" t="e">
        <f aca="false">#DIV/0!</f>
        <v>#DIV/0!</v>
      </c>
    </row>
    <row r="235" customFormat="false" ht="12.8" hidden="false" customHeight="false" outlineLevel="0" collapsed="false">
      <c r="A235" s="1" t="n">
        <v>2019</v>
      </c>
      <c r="B235" s="148" t="s">
        <v>563</v>
      </c>
      <c r="C235" s="148" t="s">
        <v>801</v>
      </c>
      <c r="D235" s="1"/>
      <c r="E235" s="1"/>
      <c r="F235" s="1" t="n">
        <v>0</v>
      </c>
      <c r="G235" s="1"/>
      <c r="H235" s="1"/>
      <c r="I235" s="153" t="e">
        <f aca="false">#DIV/0!</f>
        <v>#DIV/0!</v>
      </c>
    </row>
    <row r="236" customFormat="false" ht="12.8" hidden="false" customHeight="false" outlineLevel="0" collapsed="false">
      <c r="A236" s="1" t="n">
        <v>2019</v>
      </c>
      <c r="B236" s="148" t="s">
        <v>715</v>
      </c>
      <c r="C236" s="148" t="s">
        <v>716</v>
      </c>
      <c r="D236" s="1"/>
      <c r="E236" s="1"/>
      <c r="F236" s="1" t="n">
        <v>0</v>
      </c>
      <c r="G236" s="1" t="n">
        <v>0</v>
      </c>
      <c r="H236" s="1"/>
      <c r="I236" s="153" t="e">
        <f aca="false">#DIV/0!</f>
        <v>#DIV/0!</v>
      </c>
    </row>
    <row r="237" customFormat="false" ht="12.8" hidden="false" customHeight="false" outlineLevel="0" collapsed="false">
      <c r="A237" s="1" t="n">
        <v>2019</v>
      </c>
      <c r="B237" s="148" t="s">
        <v>431</v>
      </c>
      <c r="C237" s="148" t="s">
        <v>432</v>
      </c>
      <c r="D237" s="1"/>
      <c r="E237" s="1"/>
      <c r="F237" s="1" t="n">
        <v>0</v>
      </c>
      <c r="G237" s="1" t="n">
        <v>1</v>
      </c>
      <c r="H237" s="1" t="n">
        <v>1</v>
      </c>
      <c r="I237" s="153" t="n">
        <v>0</v>
      </c>
    </row>
    <row r="238" customFormat="false" ht="12.8" hidden="false" customHeight="false" outlineLevel="0" collapsed="false">
      <c r="A238" s="1" t="n">
        <v>2019</v>
      </c>
      <c r="B238" s="148" t="s">
        <v>519</v>
      </c>
      <c r="C238" s="148" t="s">
        <v>520</v>
      </c>
      <c r="D238" s="1"/>
      <c r="E238" s="1"/>
      <c r="F238" s="1" t="n">
        <v>0</v>
      </c>
      <c r="G238" s="1" t="n">
        <v>1</v>
      </c>
      <c r="H238" s="1" t="n">
        <v>1</v>
      </c>
      <c r="I238" s="153" t="n">
        <v>0</v>
      </c>
    </row>
    <row r="239" customFormat="false" ht="12.8" hidden="false" customHeight="false" outlineLevel="0" collapsed="false">
      <c r="A239" s="1" t="n">
        <v>2019</v>
      </c>
      <c r="B239" s="148" t="s">
        <v>624</v>
      </c>
      <c r="C239" s="148" t="s">
        <v>625</v>
      </c>
      <c r="D239" s="1"/>
      <c r="E239" s="1"/>
      <c r="F239" s="1" t="n">
        <v>0</v>
      </c>
      <c r="G239" s="1" t="n">
        <v>1</v>
      </c>
      <c r="H239" s="1" t="n">
        <v>1</v>
      </c>
      <c r="I239" s="153" t="n">
        <v>0</v>
      </c>
    </row>
    <row r="240" customFormat="false" ht="12.8" hidden="false" customHeight="false" outlineLevel="0" collapsed="false">
      <c r="A240" s="1" t="n">
        <v>2019</v>
      </c>
      <c r="B240" s="148" t="s">
        <v>523</v>
      </c>
      <c r="C240" s="148" t="s">
        <v>725</v>
      </c>
      <c r="D240" s="1"/>
      <c r="E240" s="1"/>
      <c r="F240" s="1" t="n">
        <v>0</v>
      </c>
      <c r="G240" s="1" t="n">
        <v>1</v>
      </c>
      <c r="H240" s="1" t="n">
        <v>1</v>
      </c>
      <c r="I240" s="153" t="n">
        <v>0</v>
      </c>
    </row>
    <row r="241" customFormat="false" ht="12.8" hidden="false" customHeight="false" outlineLevel="0" collapsed="false">
      <c r="A241" s="1" t="n">
        <v>2019</v>
      </c>
      <c r="B241" s="148" t="s">
        <v>463</v>
      </c>
      <c r="C241" s="148" t="s">
        <v>464</v>
      </c>
      <c r="D241" s="1"/>
      <c r="E241" s="1" t="n">
        <v>1</v>
      </c>
      <c r="F241" s="1" t="n">
        <v>1</v>
      </c>
      <c r="G241" s="1" t="n">
        <v>1</v>
      </c>
      <c r="H241" s="1" t="n">
        <v>2</v>
      </c>
      <c r="I241" s="153" t="n">
        <v>0.5</v>
      </c>
    </row>
    <row r="242" customFormat="false" ht="12.8" hidden="false" customHeight="false" outlineLevel="0" collapsed="false">
      <c r="A242" s="1" t="n">
        <v>2019</v>
      </c>
      <c r="B242" s="148" t="s">
        <v>435</v>
      </c>
      <c r="C242" s="148" t="s">
        <v>802</v>
      </c>
      <c r="D242" s="1"/>
      <c r="E242" s="1"/>
      <c r="F242" s="1" t="n">
        <v>0</v>
      </c>
      <c r="G242" s="1"/>
      <c r="H242" s="1"/>
      <c r="I242" s="153" t="e">
        <f aca="false">#DIV/0!</f>
        <v>#DIV/0!</v>
      </c>
    </row>
    <row r="243" customFormat="false" ht="12.8" hidden="false" customHeight="false" outlineLevel="0" collapsed="false">
      <c r="A243" s="1" t="n">
        <v>2019</v>
      </c>
      <c r="B243" s="148" t="s">
        <v>467</v>
      </c>
      <c r="C243" s="148" t="s">
        <v>468</v>
      </c>
      <c r="D243" s="1"/>
      <c r="E243" s="1"/>
      <c r="F243" s="1" t="n">
        <v>0</v>
      </c>
      <c r="G243" s="1" t="n">
        <v>1</v>
      </c>
      <c r="H243" s="1" t="n">
        <v>1</v>
      </c>
      <c r="I243" s="153" t="n">
        <v>0</v>
      </c>
    </row>
    <row r="244" customFormat="false" ht="12.8" hidden="false" customHeight="false" outlineLevel="0" collapsed="false">
      <c r="A244" s="1" t="n">
        <v>2019</v>
      </c>
      <c r="B244" s="148" t="s">
        <v>803</v>
      </c>
      <c r="C244" s="148" t="s">
        <v>763</v>
      </c>
      <c r="D244" s="1"/>
      <c r="E244" s="1"/>
      <c r="F244" s="1" t="n">
        <v>0</v>
      </c>
      <c r="G244" s="1" t="n">
        <v>3</v>
      </c>
      <c r="H244" s="1" t="n">
        <v>3</v>
      </c>
      <c r="I244" s="153" t="n">
        <v>0</v>
      </c>
    </row>
    <row r="245" customFormat="false" ht="12.8" hidden="false" customHeight="false" outlineLevel="0" collapsed="false">
      <c r="A245" s="1" t="n">
        <v>2019</v>
      </c>
      <c r="B245" s="148" t="s">
        <v>804</v>
      </c>
      <c r="C245" s="148" t="s">
        <v>805</v>
      </c>
    </row>
    <row r="246" customFormat="false" ht="12.8" hidden="false" customHeight="false" outlineLevel="0" collapsed="false">
      <c r="A246" s="1" t="n">
        <v>2021</v>
      </c>
      <c r="B246" s="2" t="s">
        <v>62</v>
      </c>
      <c r="C246" s="2" t="s">
        <v>63</v>
      </c>
      <c r="D246" s="137" t="n">
        <v>958</v>
      </c>
      <c r="E246" s="137" t="n">
        <v>2037</v>
      </c>
      <c r="F246" s="137" t="n">
        <v>2995</v>
      </c>
      <c r="G246" s="2" t="n">
        <v>1481</v>
      </c>
      <c r="H246" s="137" t="n">
        <v>4476</v>
      </c>
      <c r="I246" s="94" t="n">
        <f aca="false">+F246/H246</f>
        <v>0.669124218051832</v>
      </c>
    </row>
    <row r="247" customFormat="false" ht="12.8" hidden="false" customHeight="false" outlineLevel="0" collapsed="false">
      <c r="A247" s="1" t="n">
        <v>2021</v>
      </c>
      <c r="B247" s="2" t="s">
        <v>399</v>
      </c>
      <c r="C247" s="119" t="s">
        <v>400</v>
      </c>
      <c r="D247" s="154" t="n">
        <v>1</v>
      </c>
      <c r="E247" s="154" t="n">
        <v>0</v>
      </c>
      <c r="F247" s="154" t="n">
        <v>1</v>
      </c>
      <c r="G247" s="2" t="n">
        <v>10</v>
      </c>
      <c r="H247" s="154" t="n">
        <v>11</v>
      </c>
      <c r="I247" s="94" t="n">
        <f aca="false">+F247/H247</f>
        <v>0.0909090909090909</v>
      </c>
    </row>
    <row r="248" customFormat="false" ht="12.8" hidden="false" customHeight="false" outlineLevel="0" collapsed="false">
      <c r="A248" s="1" t="n">
        <v>2021</v>
      </c>
      <c r="B248" s="2" t="s">
        <v>86</v>
      </c>
      <c r="C248" s="2" t="s">
        <v>87</v>
      </c>
      <c r="D248" s="137" t="n">
        <v>30</v>
      </c>
      <c r="E248" s="137" t="n">
        <v>104</v>
      </c>
      <c r="F248" s="137" t="n">
        <v>134</v>
      </c>
      <c r="G248" s="2" t="n">
        <v>1531</v>
      </c>
      <c r="H248" s="137" t="n">
        <v>1665</v>
      </c>
      <c r="I248" s="94" t="n">
        <f aca="false">+F248/H248</f>
        <v>0.0804804804804805</v>
      </c>
    </row>
    <row r="249" customFormat="false" ht="12.8" hidden="false" customHeight="false" outlineLevel="0" collapsed="false">
      <c r="A249" s="1" t="n">
        <v>2021</v>
      </c>
      <c r="B249" s="2" t="s">
        <v>170</v>
      </c>
      <c r="C249" s="2" t="s">
        <v>171</v>
      </c>
      <c r="D249" s="137" t="n">
        <v>42</v>
      </c>
      <c r="E249" s="137" t="n">
        <v>19</v>
      </c>
      <c r="F249" s="137" t="n">
        <v>61</v>
      </c>
      <c r="G249" s="2" t="n">
        <v>957</v>
      </c>
      <c r="H249" s="137" t="n">
        <v>1018</v>
      </c>
      <c r="I249" s="94" t="n">
        <f aca="false">+F249/H249</f>
        <v>0.0599214145383104</v>
      </c>
    </row>
    <row r="250" customFormat="false" ht="12.8" hidden="false" customHeight="false" outlineLevel="0" collapsed="false">
      <c r="A250" s="1" t="n">
        <v>2021</v>
      </c>
      <c r="B250" s="2" t="s">
        <v>162</v>
      </c>
      <c r="C250" s="2" t="s">
        <v>163</v>
      </c>
      <c r="D250" s="137" t="n">
        <v>51</v>
      </c>
      <c r="E250" s="137" t="n">
        <v>106</v>
      </c>
      <c r="F250" s="137" t="n">
        <v>157</v>
      </c>
      <c r="G250" s="2" t="n">
        <v>890</v>
      </c>
      <c r="H250" s="137" t="n">
        <v>1047</v>
      </c>
      <c r="I250" s="94" t="n">
        <f aca="false">+F250/H250</f>
        <v>0.149952244508118</v>
      </c>
    </row>
    <row r="251" customFormat="false" ht="12.8" hidden="false" customHeight="false" outlineLevel="0" collapsed="false">
      <c r="A251" s="1" t="n">
        <v>2021</v>
      </c>
      <c r="B251" s="2" t="s">
        <v>439</v>
      </c>
      <c r="C251" s="2" t="s">
        <v>440</v>
      </c>
      <c r="D251" s="137" t="n">
        <v>2</v>
      </c>
      <c r="E251" s="137" t="n">
        <v>2</v>
      </c>
      <c r="F251" s="137" t="n">
        <v>4</v>
      </c>
      <c r="G251" s="2" t="n">
        <v>4</v>
      </c>
      <c r="H251" s="137" t="n">
        <v>8</v>
      </c>
      <c r="I251" s="94" t="n">
        <f aca="false">+F251/H251</f>
        <v>0.5</v>
      </c>
    </row>
    <row r="252" customFormat="false" ht="12.8" hidden="false" customHeight="false" outlineLevel="0" collapsed="false">
      <c r="A252" s="1" t="n">
        <v>2021</v>
      </c>
      <c r="B252" s="2" t="s">
        <v>90</v>
      </c>
      <c r="C252" s="2" t="s">
        <v>91</v>
      </c>
      <c r="D252" s="137" t="n">
        <v>21</v>
      </c>
      <c r="E252" s="137" t="n">
        <v>33</v>
      </c>
      <c r="F252" s="137" t="n">
        <v>54</v>
      </c>
      <c r="G252" s="2" t="n">
        <v>1116</v>
      </c>
      <c r="H252" s="137" t="n">
        <v>1170</v>
      </c>
      <c r="I252" s="94" t="n">
        <f aca="false">+F252/H252</f>
        <v>0.0461538461538462</v>
      </c>
    </row>
    <row r="253" customFormat="false" ht="12.8" hidden="false" customHeight="false" outlineLevel="0" collapsed="false">
      <c r="A253" s="1" t="n">
        <v>2021</v>
      </c>
      <c r="B253" s="2" t="s">
        <v>806</v>
      </c>
      <c r="C253" s="2" t="s">
        <v>807</v>
      </c>
      <c r="D253" s="137" t="n">
        <v>0</v>
      </c>
      <c r="E253" s="137" t="n">
        <v>0</v>
      </c>
      <c r="F253" s="137" t="n">
        <v>0</v>
      </c>
      <c r="G253" s="2" t="n">
        <v>1</v>
      </c>
      <c r="H253" s="137" t="n">
        <v>1</v>
      </c>
      <c r="I253" s="94" t="n">
        <f aca="false">+F253/H253</f>
        <v>0</v>
      </c>
    </row>
    <row r="254" customFormat="false" ht="12.8" hidden="false" customHeight="false" outlineLevel="0" collapsed="false">
      <c r="A254" s="1" t="n">
        <v>2021</v>
      </c>
      <c r="B254" s="2" t="s">
        <v>808</v>
      </c>
      <c r="C254" s="2" t="s">
        <v>665</v>
      </c>
      <c r="D254" s="137" t="n">
        <v>0</v>
      </c>
      <c r="E254" s="137" t="n">
        <v>0</v>
      </c>
      <c r="F254" s="137" t="n">
        <v>0</v>
      </c>
      <c r="G254" s="2" t="n">
        <v>1</v>
      </c>
      <c r="H254" s="137" t="n">
        <v>1</v>
      </c>
      <c r="I254" s="94" t="n">
        <f aca="false">+F254/H254</f>
        <v>0</v>
      </c>
    </row>
    <row r="255" customFormat="false" ht="12.8" hidden="false" customHeight="false" outlineLevel="0" collapsed="false">
      <c r="A255" s="1" t="n">
        <v>2021</v>
      </c>
      <c r="B255" s="2" t="s">
        <v>182</v>
      </c>
      <c r="C255" s="2" t="s">
        <v>183</v>
      </c>
      <c r="D255" s="137" t="n">
        <v>95</v>
      </c>
      <c r="E255" s="137" t="n">
        <v>6</v>
      </c>
      <c r="F255" s="137" t="n">
        <v>101</v>
      </c>
      <c r="G255" s="2" t="n">
        <v>257</v>
      </c>
      <c r="H255" s="137" t="n">
        <v>358</v>
      </c>
      <c r="I255" s="94" t="n">
        <f aca="false">+F255/H255</f>
        <v>0.282122905027933</v>
      </c>
    </row>
    <row r="256" customFormat="false" ht="12.8" hidden="false" customHeight="false" outlineLevel="0" collapsed="false">
      <c r="A256" s="1" t="n">
        <v>2021</v>
      </c>
      <c r="B256" s="2" t="s">
        <v>507</v>
      </c>
      <c r="C256" s="2" t="s">
        <v>508</v>
      </c>
      <c r="D256" s="137" t="n">
        <v>0</v>
      </c>
      <c r="E256" s="137" t="n">
        <v>0</v>
      </c>
      <c r="F256" s="137" t="n">
        <v>0</v>
      </c>
      <c r="G256" s="2" t="n">
        <v>2</v>
      </c>
      <c r="H256" s="137" t="n">
        <v>2</v>
      </c>
      <c r="I256" s="94" t="n">
        <f aca="false">+F256/H256</f>
        <v>0</v>
      </c>
    </row>
    <row r="257" customFormat="false" ht="12.8" hidden="false" customHeight="false" outlineLevel="0" collapsed="false">
      <c r="A257" s="1" t="n">
        <v>2021</v>
      </c>
      <c r="B257" s="2" t="s">
        <v>54</v>
      </c>
      <c r="C257" s="2" t="s">
        <v>55</v>
      </c>
      <c r="D257" s="137" t="n">
        <v>666</v>
      </c>
      <c r="E257" s="137" t="n">
        <v>330</v>
      </c>
      <c r="F257" s="137" t="n">
        <v>996</v>
      </c>
      <c r="G257" s="2" t="n">
        <v>7154</v>
      </c>
      <c r="H257" s="137" t="n">
        <v>8150</v>
      </c>
      <c r="I257" s="94" t="n">
        <f aca="false">+F257/H257</f>
        <v>0.122208588957055</v>
      </c>
    </row>
    <row r="258" customFormat="false" ht="12.8" hidden="false" customHeight="false" outlineLevel="0" collapsed="false">
      <c r="A258" s="1" t="n">
        <v>2021</v>
      </c>
      <c r="B258" s="2" t="s">
        <v>230</v>
      </c>
      <c r="C258" s="2" t="s">
        <v>231</v>
      </c>
      <c r="D258" s="137" t="n">
        <v>5</v>
      </c>
      <c r="E258" s="137" t="n">
        <v>9</v>
      </c>
      <c r="F258" s="137" t="n">
        <v>14</v>
      </c>
      <c r="G258" s="2" t="n">
        <v>43</v>
      </c>
      <c r="H258" s="137" t="n">
        <v>57</v>
      </c>
      <c r="I258" s="94" t="n">
        <f aca="false">+F258/H258</f>
        <v>0.245614035087719</v>
      </c>
    </row>
    <row r="259" customFormat="false" ht="12.8" hidden="false" customHeight="false" outlineLevel="0" collapsed="false">
      <c r="A259" s="1" t="n">
        <v>2021</v>
      </c>
      <c r="B259" s="2" t="s">
        <v>479</v>
      </c>
      <c r="C259" s="2" t="s">
        <v>480</v>
      </c>
      <c r="D259" s="137" t="n">
        <v>2</v>
      </c>
      <c r="E259" s="137" t="n">
        <v>0</v>
      </c>
      <c r="F259" s="137" t="n">
        <v>2</v>
      </c>
      <c r="G259" s="2" t="n">
        <v>1</v>
      </c>
      <c r="H259" s="137" t="n">
        <v>3</v>
      </c>
      <c r="I259" s="94" t="n">
        <f aca="false">+F259/H259</f>
        <v>0.666666666666667</v>
      </c>
    </row>
    <row r="260" customFormat="false" ht="12.8" hidden="false" customHeight="false" outlineLevel="0" collapsed="false">
      <c r="A260" s="1" t="n">
        <v>2021</v>
      </c>
      <c r="B260" s="2" t="s">
        <v>319</v>
      </c>
      <c r="C260" s="2" t="s">
        <v>320</v>
      </c>
      <c r="D260" s="137" t="n">
        <v>20</v>
      </c>
      <c r="E260" s="137" t="n">
        <v>2</v>
      </c>
      <c r="F260" s="137" t="n">
        <v>22</v>
      </c>
      <c r="G260" s="2" t="n">
        <v>51</v>
      </c>
      <c r="H260" s="137" t="n">
        <v>73</v>
      </c>
      <c r="I260" s="94" t="n">
        <f aca="false">+F260/H260</f>
        <v>0.301369863013699</v>
      </c>
    </row>
    <row r="261" customFormat="false" ht="12.8" hidden="false" customHeight="false" outlineLevel="0" collapsed="false">
      <c r="A261" s="1" t="n">
        <v>2021</v>
      </c>
      <c r="B261" s="2" t="s">
        <v>351</v>
      </c>
      <c r="C261" s="2" t="s">
        <v>352</v>
      </c>
      <c r="D261" s="137" t="n">
        <v>6</v>
      </c>
      <c r="E261" s="137" t="n">
        <v>0</v>
      </c>
      <c r="F261" s="137" t="n">
        <v>6</v>
      </c>
      <c r="G261" s="2" t="n">
        <v>14</v>
      </c>
      <c r="H261" s="137" t="n">
        <v>20</v>
      </c>
      <c r="I261" s="94" t="n">
        <f aca="false">+F261/H261</f>
        <v>0.3</v>
      </c>
    </row>
    <row r="262" customFormat="false" ht="12.8" hidden="false" customHeight="false" outlineLevel="0" collapsed="false">
      <c r="A262" s="1" t="n">
        <v>2021</v>
      </c>
      <c r="B262" s="2" t="s">
        <v>483</v>
      </c>
      <c r="C262" s="2" t="s">
        <v>484</v>
      </c>
      <c r="D262" s="137" t="n">
        <v>0</v>
      </c>
      <c r="E262" s="137" t="n">
        <v>0</v>
      </c>
      <c r="F262" s="137" t="n">
        <v>0</v>
      </c>
      <c r="G262" s="2" t="n">
        <v>6</v>
      </c>
      <c r="H262" s="137" t="n">
        <v>6</v>
      </c>
      <c r="I262" s="94" t="n">
        <f aca="false">+F262/H261</f>
        <v>0</v>
      </c>
    </row>
    <row r="263" customFormat="false" ht="12.8" hidden="false" customHeight="false" outlineLevel="0" collapsed="false">
      <c r="A263" s="1" t="n">
        <v>2021</v>
      </c>
      <c r="B263" s="2" t="s">
        <v>311</v>
      </c>
      <c r="C263" s="2" t="s">
        <v>608</v>
      </c>
      <c r="D263" s="137" t="n">
        <v>4</v>
      </c>
      <c r="E263" s="137" t="n">
        <v>2</v>
      </c>
      <c r="F263" s="137" t="n">
        <v>6</v>
      </c>
      <c r="G263" s="2" t="n">
        <v>288</v>
      </c>
      <c r="H263" s="137" t="n">
        <v>294</v>
      </c>
      <c r="I263" s="94" t="n">
        <f aca="false">+F263/H263</f>
        <v>0.0204081632653061</v>
      </c>
    </row>
    <row r="264" customFormat="false" ht="12.8" hidden="false" customHeight="false" outlineLevel="0" collapsed="false">
      <c r="A264" s="1" t="n">
        <v>2021</v>
      </c>
      <c r="B264" s="2" t="s">
        <v>279</v>
      </c>
      <c r="C264" s="2" t="s">
        <v>280</v>
      </c>
      <c r="D264" s="137" t="n">
        <v>1</v>
      </c>
      <c r="E264" s="137" t="n">
        <v>1</v>
      </c>
      <c r="F264" s="137" t="n">
        <v>2</v>
      </c>
      <c r="G264" s="2" t="n">
        <v>25</v>
      </c>
      <c r="H264" s="137" t="n">
        <v>27</v>
      </c>
      <c r="I264" s="94" t="n">
        <f aca="false">+F264/H264</f>
        <v>0.0740740740740741</v>
      </c>
    </row>
    <row r="265" customFormat="false" ht="12.8" hidden="false" customHeight="false" outlineLevel="0" collapsed="false">
      <c r="A265" s="1" t="n">
        <v>2021</v>
      </c>
      <c r="B265" s="2" t="s">
        <v>511</v>
      </c>
      <c r="C265" s="2" t="s">
        <v>512</v>
      </c>
      <c r="D265" s="137" t="n">
        <v>0</v>
      </c>
      <c r="E265" s="137" t="n">
        <v>0</v>
      </c>
      <c r="F265" s="137" t="n">
        <v>0</v>
      </c>
      <c r="G265" s="2" t="n">
        <v>2</v>
      </c>
      <c r="H265" s="137" t="n">
        <v>2</v>
      </c>
      <c r="I265" s="94" t="n">
        <f aca="false">+F265/H265</f>
        <v>0</v>
      </c>
    </row>
    <row r="266" customFormat="false" ht="12.8" hidden="false" customHeight="false" outlineLevel="0" collapsed="false">
      <c r="A266" s="1" t="n">
        <v>2021</v>
      </c>
      <c r="B266" s="2" t="s">
        <v>234</v>
      </c>
      <c r="C266" s="2" t="s">
        <v>609</v>
      </c>
      <c r="D266" s="137" t="n">
        <v>27</v>
      </c>
      <c r="E266" s="137" t="n">
        <v>12</v>
      </c>
      <c r="F266" s="137" t="n">
        <v>39</v>
      </c>
      <c r="G266" s="2" t="n">
        <v>115</v>
      </c>
      <c r="H266" s="137" t="n">
        <v>154</v>
      </c>
      <c r="I266" s="94" t="n">
        <f aca="false">+F266/H266</f>
        <v>0.253246753246753</v>
      </c>
    </row>
    <row r="267" customFormat="false" ht="12.8" hidden="false" customHeight="false" outlineLevel="0" collapsed="false">
      <c r="A267" s="1" t="n">
        <v>2021</v>
      </c>
      <c r="B267" s="2" t="s">
        <v>210</v>
      </c>
      <c r="C267" s="2" t="s">
        <v>211</v>
      </c>
      <c r="D267" s="137" t="n">
        <v>14</v>
      </c>
      <c r="E267" s="137" t="n">
        <v>1</v>
      </c>
      <c r="F267" s="137" t="n">
        <v>15</v>
      </c>
      <c r="G267" s="2" t="n">
        <v>55</v>
      </c>
      <c r="H267" s="137" t="n">
        <v>70</v>
      </c>
      <c r="I267" s="94" t="n">
        <f aca="false">+F267/H267</f>
        <v>0.214285714285714</v>
      </c>
    </row>
    <row r="268" customFormat="false" ht="12.8" hidden="false" customHeight="false" outlineLevel="0" collapsed="false">
      <c r="A268" s="1" t="n">
        <v>2021</v>
      </c>
      <c r="B268" s="2" t="s">
        <v>339</v>
      </c>
      <c r="C268" s="2" t="s">
        <v>340</v>
      </c>
      <c r="D268" s="137" t="n">
        <v>1</v>
      </c>
      <c r="E268" s="137" t="n">
        <v>0</v>
      </c>
      <c r="F268" s="137" t="n">
        <v>1</v>
      </c>
      <c r="G268" s="2" t="n">
        <v>34</v>
      </c>
      <c r="H268" s="137" t="n">
        <v>35</v>
      </c>
      <c r="I268" s="94" t="n">
        <f aca="false">+F268/H268</f>
        <v>0.0285714285714286</v>
      </c>
    </row>
    <row r="269" customFormat="false" ht="12.8" hidden="false" customHeight="false" outlineLevel="0" collapsed="false">
      <c r="A269" s="1" t="n">
        <v>2021</v>
      </c>
      <c r="B269" s="2" t="s">
        <v>146</v>
      </c>
      <c r="C269" s="2" t="s">
        <v>147</v>
      </c>
      <c r="D269" s="137" t="n">
        <v>144</v>
      </c>
      <c r="E269" s="137" t="n">
        <v>40</v>
      </c>
      <c r="F269" s="137" t="n">
        <v>184</v>
      </c>
      <c r="G269" s="2" t="n">
        <v>427</v>
      </c>
      <c r="H269" s="137" t="n">
        <v>611</v>
      </c>
      <c r="I269" s="94" t="n">
        <f aca="false">+F269/H269</f>
        <v>0.301145662847791</v>
      </c>
    </row>
    <row r="270" customFormat="false" ht="12.8" hidden="false" customHeight="false" outlineLevel="0" collapsed="false">
      <c r="A270" s="1" t="n">
        <v>2021</v>
      </c>
      <c r="B270" s="2" t="s">
        <v>487</v>
      </c>
      <c r="C270" s="2" t="s">
        <v>610</v>
      </c>
      <c r="D270" s="137" t="n">
        <v>0</v>
      </c>
      <c r="E270" s="137" t="n">
        <v>0</v>
      </c>
      <c r="F270" s="137" t="n">
        <v>0</v>
      </c>
      <c r="G270" s="2" t="n">
        <v>2</v>
      </c>
      <c r="H270" s="137" t="n">
        <v>2</v>
      </c>
      <c r="I270" s="94" t="n">
        <f aca="false">+F270/H270</f>
        <v>0</v>
      </c>
    </row>
    <row r="271" customFormat="false" ht="12.8" hidden="false" customHeight="false" outlineLevel="0" collapsed="false">
      <c r="A271" s="1" t="n">
        <v>2021</v>
      </c>
      <c r="B271" s="2" t="s">
        <v>515</v>
      </c>
      <c r="C271" s="2" t="s">
        <v>613</v>
      </c>
      <c r="D271" s="137" t="n">
        <v>0</v>
      </c>
      <c r="E271" s="137" t="n">
        <v>0</v>
      </c>
      <c r="F271" s="137" t="n">
        <v>0</v>
      </c>
      <c r="G271" s="2" t="n">
        <v>1</v>
      </c>
      <c r="H271" s="137" t="n">
        <v>1</v>
      </c>
      <c r="I271" s="94" t="n">
        <f aca="false">+F271/H271</f>
        <v>0</v>
      </c>
    </row>
    <row r="272" customFormat="false" ht="12.8" hidden="false" customHeight="false" outlineLevel="0" collapsed="false">
      <c r="A272" s="1" t="n">
        <v>2021</v>
      </c>
      <c r="B272" s="2" t="s">
        <v>238</v>
      </c>
      <c r="C272" s="2" t="s">
        <v>239</v>
      </c>
      <c r="D272" s="137" t="n">
        <v>31</v>
      </c>
      <c r="E272" s="137" t="n">
        <v>46</v>
      </c>
      <c r="F272" s="137" t="n">
        <v>77</v>
      </c>
      <c r="G272" s="2" t="n">
        <v>142</v>
      </c>
      <c r="H272" s="137" t="n">
        <v>219</v>
      </c>
      <c r="I272" s="94" t="n">
        <f aca="false">+F272/H272</f>
        <v>0.351598173515982</v>
      </c>
    </row>
    <row r="273" customFormat="false" ht="12.8" hidden="false" customHeight="false" outlineLevel="0" collapsed="false">
      <c r="A273" s="1" t="n">
        <v>2021</v>
      </c>
      <c r="B273" s="2" t="s">
        <v>415</v>
      </c>
      <c r="C273" s="2" t="s">
        <v>416</v>
      </c>
      <c r="D273" s="137" t="n">
        <v>1</v>
      </c>
      <c r="E273" s="137" t="n">
        <v>0</v>
      </c>
      <c r="F273" s="137" t="n">
        <v>1</v>
      </c>
      <c r="G273" s="2" t="n">
        <v>7</v>
      </c>
      <c r="H273" s="137" t="n">
        <v>8</v>
      </c>
      <c r="I273" s="94" t="n">
        <f aca="false">+F273/H273</f>
        <v>0.125</v>
      </c>
    </row>
    <row r="274" customFormat="false" ht="12.8" hidden="false" customHeight="false" outlineLevel="0" collapsed="false">
      <c r="A274" s="1" t="n">
        <v>2021</v>
      </c>
      <c r="B274" s="2" t="s">
        <v>343</v>
      </c>
      <c r="C274" s="2" t="s">
        <v>344</v>
      </c>
      <c r="D274" s="137" t="n">
        <v>8</v>
      </c>
      <c r="E274" s="137" t="n">
        <v>0</v>
      </c>
      <c r="F274" s="137" t="n">
        <v>8</v>
      </c>
      <c r="G274" s="2" t="n">
        <v>68</v>
      </c>
      <c r="H274" s="137" t="n">
        <v>76</v>
      </c>
      <c r="I274" s="94" t="n">
        <f aca="false">+F274/H274</f>
        <v>0.105263157894737</v>
      </c>
    </row>
    <row r="275" customFormat="false" ht="12.8" hidden="false" customHeight="false" outlineLevel="0" collapsed="false">
      <c r="A275" s="1" t="n">
        <v>2021</v>
      </c>
      <c r="B275" s="2" t="s">
        <v>122</v>
      </c>
      <c r="C275" s="2" t="s">
        <v>123</v>
      </c>
      <c r="D275" s="137" t="n">
        <v>19</v>
      </c>
      <c r="E275" s="137" t="n">
        <v>59</v>
      </c>
      <c r="F275" s="137" t="n">
        <v>78</v>
      </c>
      <c r="G275" s="2" t="n">
        <v>266</v>
      </c>
      <c r="H275" s="137" t="n">
        <v>344</v>
      </c>
      <c r="I275" s="94" t="n">
        <f aca="false">+F275/H275</f>
        <v>0.226744186046512</v>
      </c>
    </row>
    <row r="276" customFormat="false" ht="12.8" hidden="false" customHeight="false" outlineLevel="0" collapsed="false">
      <c r="A276" s="1" t="n">
        <v>2021</v>
      </c>
      <c r="B276" s="2" t="s">
        <v>130</v>
      </c>
      <c r="C276" s="2" t="s">
        <v>131</v>
      </c>
      <c r="D276" s="137" t="n">
        <v>22</v>
      </c>
      <c r="E276" s="137" t="n">
        <v>4</v>
      </c>
      <c r="F276" s="137" t="n">
        <v>26</v>
      </c>
      <c r="G276" s="2" t="n">
        <v>1178</v>
      </c>
      <c r="H276" s="137" t="n">
        <v>1204</v>
      </c>
      <c r="I276" s="94" t="n">
        <f aca="false">+F276/H276</f>
        <v>0.0215946843853821</v>
      </c>
    </row>
    <row r="277" customFormat="false" ht="12.8" hidden="false" customHeight="false" outlineLevel="0" collapsed="false">
      <c r="A277" s="1" t="n">
        <v>2021</v>
      </c>
      <c r="B277" s="2" t="s">
        <v>114</v>
      </c>
      <c r="C277" s="2" t="s">
        <v>115</v>
      </c>
      <c r="D277" s="137" t="n">
        <v>57</v>
      </c>
      <c r="E277" s="137" t="n">
        <v>27</v>
      </c>
      <c r="F277" s="137" t="n">
        <v>84</v>
      </c>
      <c r="G277" s="2" t="n">
        <v>516</v>
      </c>
      <c r="H277" s="137" t="n">
        <v>600</v>
      </c>
      <c r="I277" s="94" t="n">
        <f aca="false">+F277/H277</f>
        <v>0.14</v>
      </c>
    </row>
    <row r="278" customFormat="false" ht="12.8" hidden="false" customHeight="false" outlineLevel="0" collapsed="false">
      <c r="A278" s="1" t="n">
        <v>2021</v>
      </c>
      <c r="B278" s="2" t="s">
        <v>799</v>
      </c>
      <c r="C278" s="2" t="s">
        <v>809</v>
      </c>
      <c r="D278" s="137" t="n">
        <v>1</v>
      </c>
      <c r="E278" s="137" t="n">
        <v>0</v>
      </c>
      <c r="F278" s="137" t="n">
        <v>1</v>
      </c>
      <c r="G278" s="2" t="n">
        <v>0</v>
      </c>
      <c r="H278" s="137" t="n">
        <v>1</v>
      </c>
      <c r="I278" s="94" t="n">
        <f aca="false">+F278/H278</f>
        <v>1</v>
      </c>
    </row>
    <row r="279" customFormat="false" ht="12.8" hidden="false" customHeight="false" outlineLevel="0" collapsed="false">
      <c r="A279" s="1" t="n">
        <v>2021</v>
      </c>
      <c r="B279" s="2" t="s">
        <v>535</v>
      </c>
      <c r="C279" s="2" t="s">
        <v>536</v>
      </c>
      <c r="D279" s="137" t="n">
        <v>0</v>
      </c>
      <c r="E279" s="137" t="n">
        <v>0</v>
      </c>
      <c r="F279" s="137" t="n">
        <v>0</v>
      </c>
      <c r="G279" s="2" t="n">
        <v>4</v>
      </c>
      <c r="H279" s="137" t="n">
        <v>4</v>
      </c>
      <c r="I279" s="94" t="n">
        <f aca="false">+F279/H279</f>
        <v>0</v>
      </c>
    </row>
    <row r="280" customFormat="false" ht="12.8" hidden="false" customHeight="false" outlineLevel="0" collapsed="false">
      <c r="A280" s="1" t="n">
        <v>2021</v>
      </c>
      <c r="B280" s="2" t="s">
        <v>539</v>
      </c>
      <c r="C280" s="2" t="s">
        <v>612</v>
      </c>
      <c r="D280" s="137" t="n">
        <v>0</v>
      </c>
      <c r="E280" s="137" t="n">
        <v>0</v>
      </c>
      <c r="F280" s="137" t="n">
        <v>0</v>
      </c>
      <c r="G280" s="2" t="n">
        <v>1</v>
      </c>
      <c r="H280" s="137" t="n">
        <v>1</v>
      </c>
      <c r="I280" s="94" t="n">
        <f aca="false">+F280/H280</f>
        <v>0</v>
      </c>
    </row>
    <row r="281" customFormat="false" ht="12.8" hidden="false" customHeight="false" outlineLevel="0" collapsed="false">
      <c r="A281" s="1" t="n">
        <v>2021</v>
      </c>
      <c r="B281" s="2" t="s">
        <v>74</v>
      </c>
      <c r="C281" s="2" t="s">
        <v>75</v>
      </c>
      <c r="D281" s="137" t="n">
        <v>670</v>
      </c>
      <c r="E281" s="137" t="n">
        <v>188</v>
      </c>
      <c r="F281" s="137" t="n">
        <v>858</v>
      </c>
      <c r="G281" s="2" t="n">
        <v>3261</v>
      </c>
      <c r="H281" s="137" t="n">
        <v>4119</v>
      </c>
      <c r="I281" s="94" t="n">
        <f aca="false">+F281/H281</f>
        <v>0.20830298616169</v>
      </c>
    </row>
    <row r="282" customFormat="false" ht="12.8" hidden="false" customHeight="false" outlineLevel="0" collapsed="false">
      <c r="A282" s="1" t="n">
        <v>2021</v>
      </c>
      <c r="B282" s="2" t="s">
        <v>543</v>
      </c>
      <c r="C282" s="2" t="s">
        <v>544</v>
      </c>
      <c r="D282" s="137" t="n">
        <v>0</v>
      </c>
      <c r="E282" s="137" t="n">
        <v>0</v>
      </c>
      <c r="F282" s="137" t="n">
        <v>0</v>
      </c>
      <c r="G282" s="2" t="n">
        <v>6</v>
      </c>
      <c r="H282" s="137" t="n">
        <v>6</v>
      </c>
      <c r="I282" s="94" t="n">
        <f aca="false">+F282/H282</f>
        <v>0</v>
      </c>
    </row>
    <row r="283" customFormat="false" ht="12.8" hidden="false" customHeight="false" outlineLevel="0" collapsed="false">
      <c r="A283" s="1" t="n">
        <v>2021</v>
      </c>
      <c r="B283" s="2" t="s">
        <v>242</v>
      </c>
      <c r="C283" s="2" t="s">
        <v>243</v>
      </c>
      <c r="D283" s="137" t="n">
        <v>4</v>
      </c>
      <c r="E283" s="137" t="n">
        <v>1</v>
      </c>
      <c r="F283" s="137" t="n">
        <v>5</v>
      </c>
      <c r="G283" s="2" t="n">
        <v>82</v>
      </c>
      <c r="H283" s="137" t="n">
        <v>87</v>
      </c>
      <c r="I283" s="94" t="n">
        <f aca="false">+F283/H283</f>
        <v>0.0574712643678161</v>
      </c>
    </row>
    <row r="284" customFormat="false" ht="12.8" hidden="false" customHeight="false" outlineLevel="0" collapsed="false">
      <c r="A284" s="1" t="n">
        <v>2021</v>
      </c>
      <c r="B284" s="2" t="s">
        <v>202</v>
      </c>
      <c r="C284" s="2" t="s">
        <v>203</v>
      </c>
      <c r="D284" s="137" t="n">
        <v>14</v>
      </c>
      <c r="E284" s="137" t="n">
        <v>1</v>
      </c>
      <c r="F284" s="137" t="n">
        <v>15</v>
      </c>
      <c r="G284" s="2" t="n">
        <v>26</v>
      </c>
      <c r="H284" s="137" t="n">
        <v>41</v>
      </c>
      <c r="I284" s="94" t="n">
        <f aca="false">+F284/H284</f>
        <v>0.365853658536585</v>
      </c>
    </row>
    <row r="285" customFormat="false" ht="12.8" hidden="false" customHeight="false" outlineLevel="0" collapsed="false">
      <c r="A285" s="1" t="n">
        <v>2021</v>
      </c>
      <c r="B285" s="2" t="s">
        <v>263</v>
      </c>
      <c r="C285" s="2" t="s">
        <v>615</v>
      </c>
      <c r="D285" s="137" t="n">
        <v>0</v>
      </c>
      <c r="E285" s="137" t="n">
        <v>2</v>
      </c>
      <c r="F285" s="137" t="n">
        <v>2</v>
      </c>
      <c r="G285" s="2" t="n">
        <v>87</v>
      </c>
      <c r="H285" s="137" t="n">
        <v>89</v>
      </c>
      <c r="I285" s="94" t="n">
        <f aca="false">+F285/H285</f>
        <v>0.0224719101123596</v>
      </c>
    </row>
    <row r="286" customFormat="false" ht="12.8" hidden="false" customHeight="false" outlineLevel="0" collapsed="false">
      <c r="A286" s="1" t="n">
        <v>2021</v>
      </c>
      <c r="B286" s="2" t="s">
        <v>491</v>
      </c>
      <c r="C286" s="2" t="s">
        <v>614</v>
      </c>
      <c r="D286" s="137" t="n">
        <v>0</v>
      </c>
      <c r="E286" s="137" t="n">
        <v>0</v>
      </c>
      <c r="F286" s="137" t="n">
        <v>0</v>
      </c>
      <c r="G286" s="2" t="n">
        <v>1</v>
      </c>
      <c r="H286" s="137" t="n">
        <v>1</v>
      </c>
      <c r="I286" s="94" t="n">
        <f aca="false">+F286/H286</f>
        <v>0</v>
      </c>
    </row>
    <row r="287" customFormat="false" ht="12.8" hidden="false" customHeight="false" outlineLevel="0" collapsed="false">
      <c r="A287" s="1" t="n">
        <v>2021</v>
      </c>
      <c r="B287" s="2" t="s">
        <v>154</v>
      </c>
      <c r="C287" s="2" t="s">
        <v>155</v>
      </c>
      <c r="D287" s="137" t="n">
        <v>95</v>
      </c>
      <c r="E287" s="137" t="n">
        <v>6</v>
      </c>
      <c r="F287" s="137" t="n">
        <v>101</v>
      </c>
      <c r="G287" s="2" t="n">
        <v>143</v>
      </c>
      <c r="H287" s="137" t="n">
        <v>244</v>
      </c>
      <c r="I287" s="94" t="n">
        <f aca="false">+F287/H287</f>
        <v>0.413934426229508</v>
      </c>
    </row>
    <row r="288" customFormat="false" ht="12.8" hidden="false" customHeight="false" outlineLevel="0" collapsed="false">
      <c r="A288" s="1" t="n">
        <v>2021</v>
      </c>
      <c r="B288" s="2" t="s">
        <v>407</v>
      </c>
      <c r="C288" s="2" t="s">
        <v>616</v>
      </c>
      <c r="D288" s="137" t="n">
        <v>0</v>
      </c>
      <c r="E288" s="137" t="n">
        <v>0</v>
      </c>
      <c r="F288" s="137" t="n">
        <v>0</v>
      </c>
      <c r="G288" s="2" t="n">
        <v>3</v>
      </c>
      <c r="H288" s="137" t="n">
        <v>3</v>
      </c>
      <c r="I288" s="94" t="n">
        <f aca="false">+F288/H288</f>
        <v>0</v>
      </c>
    </row>
    <row r="289" customFormat="false" ht="12.8" hidden="false" customHeight="false" outlineLevel="0" collapsed="false">
      <c r="A289" s="1" t="n">
        <v>2021</v>
      </c>
      <c r="B289" s="2" t="s">
        <v>186</v>
      </c>
      <c r="C289" s="2" t="s">
        <v>187</v>
      </c>
      <c r="D289" s="137" t="n">
        <v>210</v>
      </c>
      <c r="E289" s="137" t="n">
        <v>9</v>
      </c>
      <c r="F289" s="137" t="n">
        <v>219</v>
      </c>
      <c r="G289" s="2" t="n">
        <v>298</v>
      </c>
      <c r="H289" s="137" t="n">
        <v>517</v>
      </c>
      <c r="I289" s="94" t="n">
        <f aca="false">+F289/H289</f>
        <v>0.423597678916828</v>
      </c>
    </row>
    <row r="290" customFormat="false" ht="12.8" hidden="false" customHeight="false" outlineLevel="0" collapsed="false">
      <c r="A290" s="1" t="n">
        <v>2021</v>
      </c>
      <c r="B290" s="2" t="s">
        <v>547</v>
      </c>
      <c r="C290" s="2" t="s">
        <v>617</v>
      </c>
      <c r="D290" s="137" t="n">
        <v>0</v>
      </c>
      <c r="E290" s="137" t="n">
        <v>0</v>
      </c>
      <c r="F290" s="137" t="n">
        <v>0</v>
      </c>
      <c r="G290" s="2" t="n">
        <v>1</v>
      </c>
      <c r="H290" s="137" t="n">
        <v>1</v>
      </c>
      <c r="I290" s="94" t="n">
        <f aca="false">+F290/H290</f>
        <v>0</v>
      </c>
    </row>
    <row r="291" customFormat="false" ht="12.8" hidden="false" customHeight="false" outlineLevel="0" collapsed="false">
      <c r="A291" s="1" t="n">
        <v>2021</v>
      </c>
      <c r="B291" s="2" t="s">
        <v>387</v>
      </c>
      <c r="C291" s="2" t="s">
        <v>634</v>
      </c>
      <c r="D291" s="137" t="n">
        <v>0</v>
      </c>
      <c r="E291" s="137" t="n">
        <v>0</v>
      </c>
      <c r="F291" s="137" t="n">
        <v>0</v>
      </c>
      <c r="G291" s="2" t="n">
        <v>7</v>
      </c>
      <c r="H291" s="137" t="n">
        <v>7</v>
      </c>
      <c r="I291" s="94" t="n">
        <f aca="false">+F291/H291</f>
        <v>0</v>
      </c>
    </row>
    <row r="292" customFormat="false" ht="12.8" hidden="false" customHeight="false" outlineLevel="0" collapsed="false">
      <c r="A292" s="1" t="n">
        <v>2021</v>
      </c>
      <c r="B292" s="2" t="s">
        <v>178</v>
      </c>
      <c r="C292" s="2" t="s">
        <v>618</v>
      </c>
      <c r="D292" s="137" t="n">
        <v>159</v>
      </c>
      <c r="E292" s="137" t="n">
        <v>29</v>
      </c>
      <c r="F292" s="137" t="n">
        <v>188</v>
      </c>
      <c r="G292" s="2" t="n">
        <v>419</v>
      </c>
      <c r="H292" s="137" t="n">
        <v>607</v>
      </c>
      <c r="I292" s="94" t="n">
        <f aca="false">+F292/H292</f>
        <v>0.309719934102142</v>
      </c>
    </row>
    <row r="293" customFormat="false" ht="12.8" hidden="false" customHeight="false" outlineLevel="0" collapsed="false">
      <c r="A293" s="1" t="n">
        <v>2021</v>
      </c>
      <c r="B293" s="2" t="s">
        <v>810</v>
      </c>
      <c r="C293" s="2" t="s">
        <v>811</v>
      </c>
      <c r="D293" s="137" t="n">
        <v>0</v>
      </c>
      <c r="E293" s="137" t="n">
        <v>0</v>
      </c>
      <c r="F293" s="137" t="n">
        <v>0</v>
      </c>
      <c r="G293" s="2" t="n">
        <v>1</v>
      </c>
      <c r="H293" s="137" t="n">
        <v>1</v>
      </c>
      <c r="I293" s="94" t="n">
        <f aca="false">+F293/H293</f>
        <v>0</v>
      </c>
    </row>
    <row r="294" customFormat="false" ht="12.8" hidden="false" customHeight="false" outlineLevel="0" collapsed="false">
      <c r="A294" s="1" t="n">
        <v>2021</v>
      </c>
      <c r="B294" s="2" t="s">
        <v>287</v>
      </c>
      <c r="C294" s="2" t="s">
        <v>288</v>
      </c>
      <c r="D294" s="137" t="n">
        <v>13</v>
      </c>
      <c r="E294" s="137" t="n">
        <v>8</v>
      </c>
      <c r="F294" s="137" t="n">
        <v>21</v>
      </c>
      <c r="G294" s="2" t="n">
        <v>80</v>
      </c>
      <c r="H294" s="137" t="n">
        <v>101</v>
      </c>
      <c r="I294" s="94" t="n">
        <f aca="false">+F294/H294</f>
        <v>0.207920792079208</v>
      </c>
    </row>
    <row r="295" customFormat="false" ht="12.8" hidden="false" customHeight="false" outlineLevel="0" collapsed="false">
      <c r="A295" s="1" t="n">
        <v>2021</v>
      </c>
      <c r="B295" s="2" t="s">
        <v>271</v>
      </c>
      <c r="C295" s="2" t="s">
        <v>272</v>
      </c>
      <c r="D295" s="137" t="n">
        <v>16</v>
      </c>
      <c r="E295" s="137" t="n">
        <v>9</v>
      </c>
      <c r="F295" s="137" t="n">
        <v>25</v>
      </c>
      <c r="G295" s="2" t="n">
        <v>229</v>
      </c>
      <c r="H295" s="137" t="n">
        <v>254</v>
      </c>
      <c r="I295" s="94" t="n">
        <f aca="false">+F295/H295</f>
        <v>0.0984251968503937</v>
      </c>
    </row>
    <row r="296" customFormat="false" ht="12.8" hidden="false" customHeight="false" outlineLevel="0" collapsed="false">
      <c r="A296" s="1" t="n">
        <v>2021</v>
      </c>
      <c r="B296" s="2" t="s">
        <v>70</v>
      </c>
      <c r="C296" s="2" t="s">
        <v>71</v>
      </c>
      <c r="D296" s="137" t="n">
        <v>21</v>
      </c>
      <c r="E296" s="137" t="n">
        <v>26</v>
      </c>
      <c r="F296" s="137" t="n">
        <v>47</v>
      </c>
      <c r="G296" s="2" t="n">
        <v>1557</v>
      </c>
      <c r="H296" s="137" t="n">
        <v>1604</v>
      </c>
      <c r="I296" s="94" t="n">
        <f aca="false">+F296/H296</f>
        <v>0.0293017456359102</v>
      </c>
    </row>
    <row r="297" customFormat="false" ht="12.8" hidden="false" customHeight="false" outlineLevel="0" collapsed="false">
      <c r="A297" s="1" t="n">
        <v>2021</v>
      </c>
      <c r="B297" s="2" t="s">
        <v>307</v>
      </c>
      <c r="C297" s="2" t="s">
        <v>308</v>
      </c>
      <c r="D297" s="137" t="n">
        <v>2</v>
      </c>
      <c r="E297" s="137" t="n">
        <v>5</v>
      </c>
      <c r="F297" s="137" t="n">
        <v>7</v>
      </c>
      <c r="G297" s="2" t="n">
        <v>53</v>
      </c>
      <c r="H297" s="137" t="n">
        <v>60</v>
      </c>
      <c r="I297" s="94" t="n">
        <f aca="false">+F297/H297</f>
        <v>0.116666666666667</v>
      </c>
    </row>
    <row r="298" customFormat="false" ht="12.8" hidden="false" customHeight="false" outlineLevel="0" collapsed="false">
      <c r="A298" s="1" t="n">
        <v>2021</v>
      </c>
      <c r="B298" s="2" t="s">
        <v>551</v>
      </c>
      <c r="C298" s="2" t="s">
        <v>552</v>
      </c>
      <c r="D298" s="137" t="n">
        <v>0</v>
      </c>
      <c r="E298" s="137" t="n">
        <v>0</v>
      </c>
      <c r="F298" s="137"/>
      <c r="G298" s="2" t="n">
        <v>1</v>
      </c>
      <c r="H298" s="137" t="n">
        <v>1</v>
      </c>
      <c r="I298" s="94" t="n">
        <f aca="false">+F298/H298</f>
        <v>0</v>
      </c>
    </row>
    <row r="299" customFormat="false" ht="12.8" hidden="false" customHeight="false" outlineLevel="0" collapsed="false">
      <c r="A299" s="1" t="n">
        <v>2021</v>
      </c>
      <c r="B299" s="2" t="s">
        <v>78</v>
      </c>
      <c r="C299" s="2" t="s">
        <v>79</v>
      </c>
      <c r="D299" s="137" t="n">
        <v>1016</v>
      </c>
      <c r="E299" s="137" t="n">
        <v>192</v>
      </c>
      <c r="F299" s="137" t="n">
        <v>1208</v>
      </c>
      <c r="G299" s="2" t="n">
        <v>5053</v>
      </c>
      <c r="H299" s="137" t="n">
        <v>6261</v>
      </c>
      <c r="I299" s="94" t="n">
        <f aca="false">+F299/H299</f>
        <v>0.19294042485226</v>
      </c>
    </row>
    <row r="300" customFormat="false" ht="12.8" hidden="false" customHeight="false" outlineLevel="0" collapsed="false">
      <c r="A300" s="1" t="n">
        <v>2021</v>
      </c>
      <c r="B300" s="2" t="s">
        <v>451</v>
      </c>
      <c r="C300" s="2" t="s">
        <v>619</v>
      </c>
      <c r="D300" s="137" t="n">
        <v>0</v>
      </c>
      <c r="E300" s="137" t="n">
        <v>0</v>
      </c>
      <c r="F300" s="137" t="n">
        <v>0</v>
      </c>
      <c r="G300" s="2" t="n">
        <v>7</v>
      </c>
      <c r="H300" s="137" t="n">
        <v>7</v>
      </c>
      <c r="I300" s="94" t="n">
        <f aca="false">+F300/H300</f>
        <v>0</v>
      </c>
    </row>
    <row r="301" customFormat="false" ht="12.8" hidden="false" customHeight="false" outlineLevel="0" collapsed="false">
      <c r="A301" s="1" t="n">
        <v>2021</v>
      </c>
      <c r="B301" s="2" t="s">
        <v>299</v>
      </c>
      <c r="C301" s="2" t="s">
        <v>621</v>
      </c>
      <c r="D301" s="137" t="n">
        <v>0</v>
      </c>
      <c r="E301" s="137" t="n">
        <v>1</v>
      </c>
      <c r="F301" s="137" t="n">
        <v>1</v>
      </c>
      <c r="G301" s="2" t="n">
        <v>66</v>
      </c>
      <c r="H301" s="137" t="n">
        <v>67</v>
      </c>
      <c r="I301" s="94" t="n">
        <f aca="false">+F301/H301</f>
        <v>0.0149253731343284</v>
      </c>
    </row>
    <row r="302" customFormat="false" ht="12.8" hidden="false" customHeight="false" outlineLevel="0" collapsed="false">
      <c r="A302" s="1" t="n">
        <v>2021</v>
      </c>
      <c r="B302" s="2" t="s">
        <v>118</v>
      </c>
      <c r="C302" s="2" t="s">
        <v>119</v>
      </c>
      <c r="D302" s="137" t="n">
        <v>26</v>
      </c>
      <c r="E302" s="137" t="n">
        <v>13</v>
      </c>
      <c r="F302" s="137" t="n">
        <v>39</v>
      </c>
      <c r="G302" s="2" t="n">
        <v>1997</v>
      </c>
      <c r="H302" s="137" t="n">
        <v>2036</v>
      </c>
      <c r="I302" s="94" t="n">
        <f aca="false">+F302/H302</f>
        <v>0.0191552062868369</v>
      </c>
    </row>
    <row r="303" customFormat="false" ht="12.8" hidden="false" customHeight="false" outlineLevel="0" collapsed="false">
      <c r="A303" s="1" t="n">
        <v>2021</v>
      </c>
      <c r="B303" s="2" t="s">
        <v>455</v>
      </c>
      <c r="C303" s="2" t="s">
        <v>456</v>
      </c>
      <c r="D303" s="137" t="n">
        <v>0</v>
      </c>
      <c r="E303" s="137" t="n">
        <v>0</v>
      </c>
      <c r="F303" s="137" t="n">
        <v>0</v>
      </c>
      <c r="G303" s="2" t="n">
        <v>3</v>
      </c>
      <c r="H303" s="137" t="n">
        <v>3</v>
      </c>
      <c r="I303" s="94" t="n">
        <f aca="false">+F303/H303</f>
        <v>0</v>
      </c>
    </row>
    <row r="304" customFormat="false" ht="12.8" hidden="false" customHeight="false" outlineLevel="0" collapsed="false">
      <c r="A304" s="1" t="n">
        <v>2021</v>
      </c>
      <c r="B304" s="2" t="s">
        <v>206</v>
      </c>
      <c r="C304" s="2" t="s">
        <v>207</v>
      </c>
      <c r="D304" s="137" t="n">
        <v>2</v>
      </c>
      <c r="E304" s="137" t="n">
        <v>5</v>
      </c>
      <c r="F304" s="137" t="n">
        <v>7</v>
      </c>
      <c r="G304" s="2" t="n">
        <v>264</v>
      </c>
      <c r="H304" s="137" t="n">
        <v>271</v>
      </c>
      <c r="I304" s="94" t="n">
        <f aca="false">+F304/H304</f>
        <v>0.025830258302583</v>
      </c>
    </row>
    <row r="305" customFormat="false" ht="12.8" hidden="false" customHeight="false" outlineLevel="0" collapsed="false">
      <c r="A305" s="1" t="n">
        <v>2021</v>
      </c>
      <c r="B305" s="2" t="s">
        <v>431</v>
      </c>
      <c r="C305" s="2" t="s">
        <v>432</v>
      </c>
      <c r="D305" s="137" t="n">
        <v>0</v>
      </c>
      <c r="E305" s="137" t="n">
        <v>0</v>
      </c>
      <c r="F305" s="137" t="n">
        <v>0</v>
      </c>
      <c r="G305" s="2" t="n">
        <v>2</v>
      </c>
      <c r="H305" s="137" t="n">
        <v>2</v>
      </c>
      <c r="I305" s="94" t="n">
        <f aca="false">+F305/H305</f>
        <v>0</v>
      </c>
    </row>
    <row r="306" customFormat="false" ht="12.8" hidden="false" customHeight="false" outlineLevel="0" collapsed="false">
      <c r="A306" s="1" t="n">
        <v>2021</v>
      </c>
      <c r="B306" s="2" t="s">
        <v>246</v>
      </c>
      <c r="C306" s="2" t="s">
        <v>247</v>
      </c>
      <c r="D306" s="137" t="n">
        <v>102</v>
      </c>
      <c r="E306" s="137" t="n">
        <v>86</v>
      </c>
      <c r="F306" s="137" t="n">
        <v>188</v>
      </c>
      <c r="G306" s="2" t="n">
        <v>233</v>
      </c>
      <c r="H306" s="137" t="n">
        <v>421</v>
      </c>
      <c r="I306" s="94" t="n">
        <f aca="false">+F306/H306</f>
        <v>0.446555819477435</v>
      </c>
    </row>
    <row r="307" customFormat="false" ht="12.8" hidden="false" customHeight="false" outlineLevel="0" collapsed="false">
      <c r="A307" s="1" t="n">
        <v>2021</v>
      </c>
      <c r="B307" s="2" t="s">
        <v>248</v>
      </c>
      <c r="C307" s="2" t="s">
        <v>249</v>
      </c>
      <c r="D307" s="137" t="n">
        <v>202</v>
      </c>
      <c r="E307" s="137" t="n">
        <v>8</v>
      </c>
      <c r="F307" s="137" t="n">
        <v>210</v>
      </c>
      <c r="G307" s="2" t="n">
        <v>178</v>
      </c>
      <c r="H307" s="137" t="n">
        <v>388</v>
      </c>
      <c r="I307" s="94" t="n">
        <f aca="false">+F307/H307</f>
        <v>0.541237113402062</v>
      </c>
    </row>
    <row r="308" customFormat="false" ht="12.8" hidden="false" customHeight="false" outlineLevel="0" collapsed="false">
      <c r="A308" s="1" t="n">
        <v>2021</v>
      </c>
      <c r="B308" s="2" t="s">
        <v>519</v>
      </c>
      <c r="C308" s="2" t="s">
        <v>520</v>
      </c>
      <c r="D308" s="137" t="n">
        <v>0</v>
      </c>
      <c r="E308" s="137" t="n">
        <v>0</v>
      </c>
      <c r="F308" s="137" t="n">
        <v>0</v>
      </c>
      <c r="G308" s="2" t="n">
        <v>1</v>
      </c>
      <c r="H308" s="137" t="n">
        <v>1</v>
      </c>
      <c r="I308" s="94" t="n">
        <f aca="false">+F308/H308</f>
        <v>0</v>
      </c>
    </row>
    <row r="309" customFormat="false" ht="12.8" hidden="false" customHeight="false" outlineLevel="0" collapsed="false">
      <c r="A309" s="1" t="n">
        <v>2021</v>
      </c>
      <c r="B309" s="2" t="s">
        <v>624</v>
      </c>
      <c r="C309" s="2" t="s">
        <v>625</v>
      </c>
      <c r="D309" s="137" t="n">
        <v>0</v>
      </c>
      <c r="E309" s="137" t="n">
        <v>0</v>
      </c>
      <c r="F309" s="137" t="n">
        <v>0</v>
      </c>
      <c r="G309" s="2" t="n">
        <v>1</v>
      </c>
      <c r="H309" s="137" t="n">
        <v>1</v>
      </c>
      <c r="I309" s="94" t="n">
        <f aca="false">+F309/H309</f>
        <v>0</v>
      </c>
    </row>
    <row r="310" customFormat="false" ht="12.8" hidden="false" customHeight="false" outlineLevel="0" collapsed="false">
      <c r="A310" s="1" t="n">
        <v>2021</v>
      </c>
      <c r="B310" s="2" t="s">
        <v>459</v>
      </c>
      <c r="C310" s="2" t="s">
        <v>460</v>
      </c>
      <c r="D310" s="137" t="n">
        <v>1</v>
      </c>
      <c r="E310" s="137" t="n">
        <v>0</v>
      </c>
      <c r="F310" s="137" t="n">
        <v>1</v>
      </c>
      <c r="G310" s="2" t="n">
        <v>6</v>
      </c>
      <c r="H310" s="137" t="n">
        <v>7</v>
      </c>
      <c r="I310" s="94" t="n">
        <f aca="false">+F310/H310</f>
        <v>0.142857142857143</v>
      </c>
    </row>
    <row r="311" customFormat="false" ht="12.8" hidden="false" customHeight="false" outlineLevel="0" collapsed="false">
      <c r="A311" s="1" t="n">
        <v>2021</v>
      </c>
      <c r="B311" s="2" t="s">
        <v>403</v>
      </c>
      <c r="C311" s="2" t="s">
        <v>404</v>
      </c>
      <c r="D311" s="137" t="n">
        <v>0</v>
      </c>
      <c r="E311" s="137" t="n">
        <v>1</v>
      </c>
      <c r="F311" s="137" t="n">
        <v>1</v>
      </c>
      <c r="G311" s="2" t="n">
        <v>4</v>
      </c>
      <c r="H311" s="137" t="n">
        <v>5</v>
      </c>
      <c r="I311" s="94" t="n">
        <f aca="false">+F311/H311</f>
        <v>0.2</v>
      </c>
    </row>
    <row r="312" customFormat="false" ht="12.8" hidden="false" customHeight="false" outlineLevel="0" collapsed="false">
      <c r="A312" s="1" t="n">
        <v>2021</v>
      </c>
      <c r="B312" s="2" t="s">
        <v>283</v>
      </c>
      <c r="C312" s="2" t="s">
        <v>284</v>
      </c>
      <c r="D312" s="137" t="n">
        <v>24</v>
      </c>
      <c r="E312" s="137" t="n">
        <v>19</v>
      </c>
      <c r="F312" s="137" t="n">
        <v>43</v>
      </c>
      <c r="G312" s="2" t="n">
        <v>104</v>
      </c>
      <c r="H312" s="137" t="n">
        <v>147</v>
      </c>
      <c r="I312" s="94" t="n">
        <f aca="false">+F312/H312</f>
        <v>0.292517006802721</v>
      </c>
    </row>
    <row r="313" customFormat="false" ht="12.8" hidden="false" customHeight="false" outlineLevel="0" collapsed="false">
      <c r="A313" s="1" t="n">
        <v>2021</v>
      </c>
      <c r="B313" s="2" t="s">
        <v>315</v>
      </c>
      <c r="C313" s="2" t="s">
        <v>316</v>
      </c>
      <c r="D313" s="137" t="n">
        <v>6</v>
      </c>
      <c r="E313" s="137" t="n">
        <v>1</v>
      </c>
      <c r="F313" s="137" t="n">
        <v>7</v>
      </c>
      <c r="G313" s="2" t="n">
        <v>20</v>
      </c>
      <c r="H313" s="137" t="n">
        <v>27</v>
      </c>
      <c r="I313" s="94" t="n">
        <f aca="false">+F313/H313</f>
        <v>0.259259259259259</v>
      </c>
    </row>
    <row r="314" customFormat="false" ht="12.8" hidden="false" customHeight="false" outlineLevel="0" collapsed="false">
      <c r="A314" s="1" t="n">
        <v>2021</v>
      </c>
      <c r="B314" s="2" t="s">
        <v>391</v>
      </c>
      <c r="C314" s="2" t="s">
        <v>626</v>
      </c>
      <c r="D314" s="137" t="n">
        <v>7</v>
      </c>
      <c r="E314" s="137" t="n">
        <v>6</v>
      </c>
      <c r="F314" s="137" t="n">
        <v>13</v>
      </c>
      <c r="G314" s="2" t="n">
        <v>16</v>
      </c>
      <c r="H314" s="137" t="n">
        <v>29</v>
      </c>
      <c r="I314" s="94" t="n">
        <f aca="false">+F314/H314</f>
        <v>0.448275862068966</v>
      </c>
    </row>
    <row r="315" customFormat="false" ht="12.8" hidden="false" customHeight="false" outlineLevel="0" collapsed="false">
      <c r="A315" s="1" t="n">
        <v>2021</v>
      </c>
      <c r="B315" s="2" t="s">
        <v>142</v>
      </c>
      <c r="C315" s="2" t="s">
        <v>143</v>
      </c>
      <c r="D315" s="137" t="n">
        <v>37</v>
      </c>
      <c r="E315" s="137" t="n">
        <v>22</v>
      </c>
      <c r="F315" s="137" t="n">
        <v>59</v>
      </c>
      <c r="G315" s="2" t="n">
        <v>708</v>
      </c>
      <c r="H315" s="137" t="n">
        <v>767</v>
      </c>
      <c r="I315" s="94" t="n">
        <f aca="false">+F315/H315</f>
        <v>0.0769230769230769</v>
      </c>
    </row>
    <row r="316" customFormat="false" ht="12.8" hidden="false" customHeight="false" outlineLevel="0" collapsed="false">
      <c r="A316" s="1" t="n">
        <v>2021</v>
      </c>
      <c r="B316" s="2" t="s">
        <v>379</v>
      </c>
      <c r="C316" s="2" t="s">
        <v>380</v>
      </c>
      <c r="D316" s="137" t="n">
        <v>68</v>
      </c>
      <c r="E316" s="137" t="n">
        <v>0</v>
      </c>
      <c r="F316" s="137" t="n">
        <v>68</v>
      </c>
      <c r="G316" s="2" t="n">
        <v>29</v>
      </c>
      <c r="H316" s="137" t="n">
        <v>97</v>
      </c>
      <c r="I316" s="94" t="n">
        <f aca="false">+F316/H316</f>
        <v>0.701030927835052</v>
      </c>
    </row>
    <row r="317" customFormat="false" ht="12.8" hidden="false" customHeight="false" outlineLevel="0" collapsed="false">
      <c r="A317" s="1" t="n">
        <v>2021</v>
      </c>
      <c r="B317" s="2" t="s">
        <v>423</v>
      </c>
      <c r="C317" s="2" t="s">
        <v>424</v>
      </c>
      <c r="D317" s="137" t="n">
        <v>0</v>
      </c>
      <c r="E317" s="137" t="n">
        <v>1</v>
      </c>
      <c r="F317" s="137" t="n">
        <v>1</v>
      </c>
      <c r="G317" s="2" t="n">
        <v>9</v>
      </c>
      <c r="H317" s="137" t="n">
        <v>10</v>
      </c>
      <c r="I317" s="94" t="n">
        <f aca="false">+F317/H317</f>
        <v>0.1</v>
      </c>
    </row>
    <row r="318" customFormat="false" ht="12.8" hidden="false" customHeight="false" outlineLevel="0" collapsed="false">
      <c r="A318" s="1" t="n">
        <v>2021</v>
      </c>
      <c r="B318" s="2" t="s">
        <v>812</v>
      </c>
      <c r="C318" s="2" t="s">
        <v>734</v>
      </c>
      <c r="D318" s="137" t="n">
        <v>0</v>
      </c>
      <c r="E318" s="137" t="n">
        <v>0</v>
      </c>
      <c r="F318" s="137" t="n">
        <v>0</v>
      </c>
      <c r="G318" s="2" t="n">
        <v>1</v>
      </c>
      <c r="H318" s="137" t="n">
        <v>1</v>
      </c>
      <c r="I318" s="94" t="n">
        <f aca="false">+F318/H318</f>
        <v>0</v>
      </c>
    </row>
    <row r="319" customFormat="false" ht="12.8" hidden="false" customHeight="false" outlineLevel="0" collapsed="false">
      <c r="A319" s="1" t="n">
        <v>2021</v>
      </c>
      <c r="B319" s="2" t="s">
        <v>295</v>
      </c>
      <c r="C319" s="2" t="s">
        <v>296</v>
      </c>
      <c r="D319" s="137" t="n">
        <v>14</v>
      </c>
      <c r="E319" s="137" t="n">
        <v>9</v>
      </c>
      <c r="F319" s="137" t="n">
        <v>23</v>
      </c>
      <c r="G319" s="2" t="n">
        <v>98</v>
      </c>
      <c r="H319" s="137" t="n">
        <v>121</v>
      </c>
      <c r="I319" s="94" t="n">
        <f aca="false">+F319/H319</f>
        <v>0.190082644628099</v>
      </c>
    </row>
    <row r="320" customFormat="false" ht="12.8" hidden="false" customHeight="false" outlineLevel="0" collapsed="false">
      <c r="A320" s="1" t="n">
        <v>2021</v>
      </c>
      <c r="B320" s="2" t="s">
        <v>331</v>
      </c>
      <c r="C320" s="2" t="s">
        <v>332</v>
      </c>
      <c r="D320" s="137" t="n">
        <v>9</v>
      </c>
      <c r="E320" s="137" t="n">
        <v>2</v>
      </c>
      <c r="F320" s="137" t="n">
        <v>11</v>
      </c>
      <c r="G320" s="2" t="n">
        <v>42</v>
      </c>
      <c r="H320" s="137" t="n">
        <v>53</v>
      </c>
      <c r="I320" s="94" t="n">
        <f aca="false">+F320/H320</f>
        <v>0.207547169811321</v>
      </c>
    </row>
    <row r="321" customFormat="false" ht="12.8" hidden="false" customHeight="false" outlineLevel="0" collapsed="false">
      <c r="A321" s="1" t="n">
        <v>2021</v>
      </c>
      <c r="B321" s="2" t="s">
        <v>275</v>
      </c>
      <c r="C321" s="2" t="s">
        <v>276</v>
      </c>
      <c r="D321" s="137" t="n">
        <v>46</v>
      </c>
      <c r="E321" s="137" t="n">
        <v>110</v>
      </c>
      <c r="F321" s="137" t="n">
        <v>156</v>
      </c>
      <c r="G321" s="2" t="n">
        <v>157</v>
      </c>
      <c r="H321" s="137" t="n">
        <v>313</v>
      </c>
      <c r="I321" s="94" t="n">
        <f aca="false">+F321/H321</f>
        <v>0.498402555910543</v>
      </c>
    </row>
    <row r="322" customFormat="false" ht="12.8" hidden="false" customHeight="false" outlineLevel="0" collapsed="false">
      <c r="A322" s="1" t="n">
        <v>2021</v>
      </c>
      <c r="B322" s="2" t="s">
        <v>267</v>
      </c>
      <c r="C322" s="2" t="s">
        <v>627</v>
      </c>
      <c r="D322" s="137" t="n">
        <v>7</v>
      </c>
      <c r="E322" s="137" t="n">
        <v>5</v>
      </c>
      <c r="F322" s="137" t="n">
        <v>12</v>
      </c>
      <c r="G322" s="2" t="n">
        <v>114</v>
      </c>
      <c r="H322" s="137" t="n">
        <v>126</v>
      </c>
      <c r="I322" s="94" t="n">
        <f aca="false">+F322/H322</f>
        <v>0.0952380952380952</v>
      </c>
    </row>
    <row r="323" customFormat="false" ht="12.8" hidden="false" customHeight="false" outlineLevel="0" collapsed="false">
      <c r="A323" s="1" t="n">
        <v>2021</v>
      </c>
      <c r="B323" s="2" t="s">
        <v>194</v>
      </c>
      <c r="C323" s="2" t="s">
        <v>195</v>
      </c>
      <c r="D323" s="137" t="n">
        <v>11</v>
      </c>
      <c r="E323" s="137" t="n">
        <v>7</v>
      </c>
      <c r="F323" s="137" t="n">
        <v>18</v>
      </c>
      <c r="G323" s="2" t="n">
        <v>76</v>
      </c>
      <c r="H323" s="137" t="n">
        <v>94</v>
      </c>
      <c r="I323" s="94" t="n">
        <f aca="false">+F323/H323</f>
        <v>0.191489361702128</v>
      </c>
    </row>
    <row r="324" customFormat="false" ht="12.8" hidden="false" customHeight="false" outlineLevel="0" collapsed="false">
      <c r="A324" s="1" t="n">
        <v>2021</v>
      </c>
      <c r="B324" s="2" t="s">
        <v>527</v>
      </c>
      <c r="C324" s="2" t="s">
        <v>528</v>
      </c>
      <c r="D324" s="137" t="n">
        <v>0</v>
      </c>
      <c r="E324" s="137" t="n">
        <v>1</v>
      </c>
      <c r="F324" s="137" t="n">
        <v>1</v>
      </c>
      <c r="G324" s="2" t="n">
        <v>1</v>
      </c>
      <c r="H324" s="137" t="n">
        <v>2</v>
      </c>
      <c r="I324" s="94" t="n">
        <f aca="false">+F324/H324</f>
        <v>0.5</v>
      </c>
    </row>
    <row r="325" customFormat="false" ht="12.8" hidden="false" customHeight="false" outlineLevel="0" collapsed="false">
      <c r="A325" s="1" t="n">
        <v>2021</v>
      </c>
      <c r="B325" s="2" t="s">
        <v>134</v>
      </c>
      <c r="C325" s="2" t="s">
        <v>135</v>
      </c>
      <c r="D325" s="137" t="n">
        <v>125</v>
      </c>
      <c r="E325" s="137" t="n">
        <v>56</v>
      </c>
      <c r="F325" s="137" t="n">
        <v>181</v>
      </c>
      <c r="G325" s="2" t="n">
        <v>1374</v>
      </c>
      <c r="H325" s="137" t="n">
        <v>1555</v>
      </c>
      <c r="I325" s="94" t="n">
        <f aca="false">+F325/H325</f>
        <v>0.116398713826367</v>
      </c>
    </row>
    <row r="326" customFormat="false" ht="12.8" hidden="false" customHeight="false" outlineLevel="0" collapsed="false">
      <c r="A326" s="1" t="n">
        <v>2021</v>
      </c>
      <c r="B326" s="2" t="s">
        <v>158</v>
      </c>
      <c r="C326" s="2" t="s">
        <v>159</v>
      </c>
      <c r="D326" s="137" t="n">
        <v>48</v>
      </c>
      <c r="E326" s="137" t="n">
        <v>23</v>
      </c>
      <c r="F326" s="137" t="n">
        <v>71</v>
      </c>
      <c r="G326" s="2" t="n">
        <v>286</v>
      </c>
      <c r="H326" s="137" t="n">
        <v>357</v>
      </c>
      <c r="I326" s="94" t="n">
        <f aca="false">+F326/H326</f>
        <v>0.198879551820728</v>
      </c>
    </row>
    <row r="327" customFormat="false" ht="12.8" hidden="false" customHeight="false" outlineLevel="0" collapsed="false">
      <c r="A327" s="1" t="n">
        <v>2021</v>
      </c>
      <c r="B327" s="2" t="s">
        <v>463</v>
      </c>
      <c r="C327" s="2" t="s">
        <v>464</v>
      </c>
      <c r="D327" s="137" t="n">
        <v>0</v>
      </c>
      <c r="E327" s="137" t="n">
        <v>0</v>
      </c>
      <c r="F327" s="137" t="n">
        <v>0</v>
      </c>
      <c r="G327" s="2" t="n">
        <v>5</v>
      </c>
      <c r="H327" s="137" t="n">
        <v>5</v>
      </c>
      <c r="I327" s="94" t="n">
        <f aca="false">+F327/H327</f>
        <v>0</v>
      </c>
    </row>
    <row r="328" customFormat="false" ht="12.8" hidden="false" customHeight="false" outlineLevel="0" collapsed="false">
      <c r="A328" s="1" t="n">
        <v>2021</v>
      </c>
      <c r="B328" s="2" t="s">
        <v>106</v>
      </c>
      <c r="C328" s="2" t="s">
        <v>107</v>
      </c>
      <c r="D328" s="137" t="n">
        <v>169</v>
      </c>
      <c r="E328" s="137" t="n">
        <v>12</v>
      </c>
      <c r="F328" s="137" t="n">
        <v>181</v>
      </c>
      <c r="G328" s="2" t="n">
        <v>1030</v>
      </c>
      <c r="H328" s="137" t="n">
        <v>1211</v>
      </c>
      <c r="I328" s="94" t="n">
        <f aca="false">+F328/H328</f>
        <v>0.149463253509496</v>
      </c>
    </row>
    <row r="329" customFormat="false" ht="12.8" hidden="false" customHeight="false" outlineLevel="0" collapsed="false">
      <c r="A329" s="1" t="n">
        <v>2021</v>
      </c>
      <c r="B329" s="2" t="s">
        <v>395</v>
      </c>
      <c r="C329" s="2" t="s">
        <v>396</v>
      </c>
      <c r="D329" s="137" t="n">
        <v>0</v>
      </c>
      <c r="E329" s="137" t="n">
        <v>0</v>
      </c>
      <c r="F329" s="137" t="n">
        <v>0</v>
      </c>
      <c r="G329" s="2" t="n">
        <v>9</v>
      </c>
      <c r="H329" s="137" t="n">
        <v>9</v>
      </c>
      <c r="I329" s="94" t="n">
        <f aca="false">+F329/H329</f>
        <v>0</v>
      </c>
    </row>
    <row r="330" customFormat="false" ht="12.8" hidden="false" customHeight="false" outlineLevel="0" collapsed="false">
      <c r="A330" s="1" t="n">
        <v>2021</v>
      </c>
      <c r="B330" s="2" t="s">
        <v>291</v>
      </c>
      <c r="C330" s="2" t="s">
        <v>292</v>
      </c>
      <c r="D330" s="137" t="n">
        <v>1</v>
      </c>
      <c r="E330" s="137" t="n">
        <v>0</v>
      </c>
      <c r="F330" s="137" t="n">
        <v>1</v>
      </c>
      <c r="G330" s="2" t="n">
        <v>392</v>
      </c>
      <c r="H330" s="137" t="n">
        <v>393</v>
      </c>
      <c r="I330" s="94" t="n">
        <f aca="false">+F330/H330</f>
        <v>0.00254452926208651</v>
      </c>
    </row>
    <row r="331" customFormat="false" ht="12.8" hidden="false" customHeight="false" outlineLevel="0" collapsed="false">
      <c r="A331" s="1" t="n">
        <v>2021</v>
      </c>
      <c r="B331" s="2" t="s">
        <v>303</v>
      </c>
      <c r="C331" s="2" t="s">
        <v>304</v>
      </c>
      <c r="D331" s="137" t="n">
        <v>4</v>
      </c>
      <c r="E331" s="137" t="n">
        <v>7</v>
      </c>
      <c r="F331" s="137" t="n">
        <v>11</v>
      </c>
      <c r="G331" s="2" t="n">
        <v>129</v>
      </c>
      <c r="H331" s="137" t="n">
        <v>140</v>
      </c>
      <c r="I331" s="94" t="n">
        <f aca="false">+F331/H331</f>
        <v>0.0785714285714286</v>
      </c>
    </row>
    <row r="332" customFormat="false" ht="12.8" hidden="false" customHeight="false" outlineLevel="0" collapsed="false">
      <c r="A332" s="1" t="n">
        <v>2021</v>
      </c>
      <c r="B332" s="2" t="s">
        <v>411</v>
      </c>
      <c r="C332" s="2" t="s">
        <v>412</v>
      </c>
      <c r="D332" s="137" t="n">
        <v>0</v>
      </c>
      <c r="E332" s="137" t="n">
        <v>0</v>
      </c>
      <c r="F332" s="137" t="n">
        <v>0</v>
      </c>
      <c r="G332" s="2" t="n">
        <v>27</v>
      </c>
      <c r="H332" s="137" t="n">
        <v>27</v>
      </c>
      <c r="I332" s="94" t="n">
        <f aca="false">+F332/H332</f>
        <v>0</v>
      </c>
    </row>
    <row r="333" customFormat="false" ht="12.8" hidden="false" customHeight="false" outlineLevel="0" collapsed="false">
      <c r="A333" s="1" t="n">
        <v>2021</v>
      </c>
      <c r="B333" s="2" t="s">
        <v>435</v>
      </c>
      <c r="C333" s="2" t="s">
        <v>436</v>
      </c>
      <c r="D333" s="137" t="n">
        <v>0</v>
      </c>
      <c r="E333" s="137" t="n">
        <v>1</v>
      </c>
      <c r="F333" s="137" t="n">
        <v>1</v>
      </c>
      <c r="G333" s="2" t="n">
        <v>3</v>
      </c>
      <c r="H333" s="137" t="n">
        <v>4</v>
      </c>
      <c r="I333" s="94" t="n">
        <f aca="false">+F333/H333</f>
        <v>0.25</v>
      </c>
    </row>
    <row r="334" customFormat="false" ht="12.8" hidden="false" customHeight="false" outlineLevel="0" collapsed="false">
      <c r="A334" s="1" t="n">
        <v>2021</v>
      </c>
      <c r="B334" s="2" t="s">
        <v>48</v>
      </c>
      <c r="C334" s="2" t="s">
        <v>256</v>
      </c>
      <c r="D334" s="137" t="n">
        <v>5</v>
      </c>
      <c r="E334" s="137" t="n">
        <v>5</v>
      </c>
      <c r="F334" s="137" t="n">
        <v>10</v>
      </c>
      <c r="G334" s="2" t="n">
        <v>96</v>
      </c>
      <c r="H334" s="137" t="n">
        <v>106</v>
      </c>
      <c r="I334" s="94" t="n">
        <f aca="false">+F334/H334</f>
        <v>0.0943396226415094</v>
      </c>
    </row>
    <row r="335" customFormat="false" ht="12.8" hidden="false" customHeight="false" outlineLevel="0" collapsed="false">
      <c r="A335" s="1" t="n">
        <v>2021</v>
      </c>
      <c r="B335" s="2" t="s">
        <v>359</v>
      </c>
      <c r="C335" s="2" t="s">
        <v>360</v>
      </c>
      <c r="D335" s="137" t="n">
        <v>9</v>
      </c>
      <c r="E335" s="137" t="n">
        <v>0</v>
      </c>
      <c r="F335" s="137" t="n">
        <v>9</v>
      </c>
      <c r="G335" s="2" t="n">
        <v>7</v>
      </c>
      <c r="H335" s="137" t="n">
        <v>16</v>
      </c>
      <c r="I335" s="94" t="n">
        <f aca="false">+F335/H335</f>
        <v>0.5625</v>
      </c>
    </row>
    <row r="336" customFormat="false" ht="12.8" hidden="false" customHeight="false" outlineLevel="0" collapsed="false">
      <c r="A336" s="1" t="n">
        <v>2021</v>
      </c>
      <c r="B336" s="2" t="s">
        <v>327</v>
      </c>
      <c r="C336" s="2" t="s">
        <v>328</v>
      </c>
      <c r="D336" s="2" t="n">
        <v>10</v>
      </c>
      <c r="E336" s="2" t="n">
        <v>15</v>
      </c>
      <c r="F336" s="2" t="n">
        <v>25</v>
      </c>
      <c r="G336" s="2" t="n">
        <v>55</v>
      </c>
      <c r="H336" s="2" t="n">
        <v>80</v>
      </c>
      <c r="I336" s="94" t="n">
        <f aca="false">+F336/H336</f>
        <v>0.3125</v>
      </c>
    </row>
    <row r="337" customFormat="false" ht="12.8" hidden="false" customHeight="false" outlineLevel="0" collapsed="false">
      <c r="A337" s="1" t="n">
        <v>2021</v>
      </c>
      <c r="B337" s="2" t="s">
        <v>82</v>
      </c>
      <c r="C337" s="2" t="s">
        <v>83</v>
      </c>
      <c r="D337" s="2" t="n">
        <v>501</v>
      </c>
      <c r="E337" s="2" t="n">
        <v>76</v>
      </c>
      <c r="F337" s="2" t="n">
        <v>577</v>
      </c>
      <c r="G337" s="2" t="n">
        <v>3111</v>
      </c>
      <c r="H337" s="2" t="n">
        <v>3688</v>
      </c>
      <c r="I337" s="94" t="n">
        <f aca="false">+F337/H337</f>
        <v>0.156453362255965</v>
      </c>
    </row>
    <row r="338" customFormat="false" ht="12.8" hidden="false" customHeight="false" outlineLevel="0" collapsed="false">
      <c r="A338" s="1" t="n">
        <v>2021</v>
      </c>
      <c r="B338" s="2" t="s">
        <v>347</v>
      </c>
      <c r="C338" s="2" t="s">
        <v>348</v>
      </c>
      <c r="D338" s="2" t="n">
        <v>4</v>
      </c>
      <c r="E338" s="2" t="n">
        <v>2</v>
      </c>
      <c r="F338" s="2" t="n">
        <v>6</v>
      </c>
      <c r="G338" s="2" t="n">
        <v>10</v>
      </c>
      <c r="H338" s="2" t="n">
        <v>16</v>
      </c>
      <c r="I338" s="94" t="n">
        <f aca="false">+F338/H338</f>
        <v>0.375</v>
      </c>
    </row>
    <row r="339" customFormat="false" ht="12.8" hidden="false" customHeight="false" outlineLevel="0" collapsed="false">
      <c r="A339" s="1" t="n">
        <v>2021</v>
      </c>
      <c r="B339" s="2" t="s">
        <v>419</v>
      </c>
      <c r="C339" s="2" t="s">
        <v>420</v>
      </c>
      <c r="D339" s="2" t="n">
        <v>0</v>
      </c>
      <c r="E339" s="2" t="n">
        <v>2</v>
      </c>
      <c r="F339" s="2" t="n">
        <v>2</v>
      </c>
      <c r="G339" s="2" t="n">
        <v>14</v>
      </c>
      <c r="H339" s="2" t="n">
        <v>16</v>
      </c>
      <c r="I339" s="94" t="n">
        <f aca="false">+F339/H339</f>
        <v>0.125</v>
      </c>
    </row>
    <row r="340" customFormat="false" ht="12.8" hidden="false" customHeight="false" outlineLevel="0" collapsed="false">
      <c r="A340" s="1" t="n">
        <v>2021</v>
      </c>
      <c r="B340" s="2" t="s">
        <v>94</v>
      </c>
      <c r="C340" s="2" t="s">
        <v>95</v>
      </c>
      <c r="D340" s="2" t="n">
        <v>163</v>
      </c>
      <c r="E340" s="2" t="n">
        <v>28</v>
      </c>
      <c r="F340" s="2" t="n">
        <v>191</v>
      </c>
      <c r="G340" s="2" t="n">
        <v>2872</v>
      </c>
      <c r="H340" s="2" t="n">
        <v>3063</v>
      </c>
      <c r="I340" s="94" t="n">
        <f aca="false">+F340/H340</f>
        <v>0.0623571661769507</v>
      </c>
    </row>
    <row r="341" customFormat="false" ht="12.8" hidden="false" customHeight="false" outlineLevel="0" collapsed="false">
      <c r="A341" s="1" t="n">
        <v>2021</v>
      </c>
      <c r="B341" s="2" t="s">
        <v>222</v>
      </c>
      <c r="C341" s="2" t="s">
        <v>223</v>
      </c>
      <c r="D341" s="2" t="n">
        <v>3</v>
      </c>
      <c r="E341" s="2" t="n">
        <v>10</v>
      </c>
      <c r="F341" s="2" t="n">
        <v>13</v>
      </c>
      <c r="G341" s="2" t="n">
        <v>51</v>
      </c>
      <c r="H341" s="2" t="n">
        <v>64</v>
      </c>
      <c r="I341" s="94" t="n">
        <f aca="false">+F341/H341</f>
        <v>0.203125</v>
      </c>
    </row>
    <row r="342" customFormat="false" ht="12.8" hidden="false" customHeight="false" outlineLevel="0" collapsed="false">
      <c r="A342" s="1" t="n">
        <v>2021</v>
      </c>
      <c r="B342" s="2" t="s">
        <v>467</v>
      </c>
      <c r="C342" s="2" t="s">
        <v>468</v>
      </c>
      <c r="D342" s="2" t="n">
        <v>1</v>
      </c>
      <c r="E342" s="2" t="n">
        <v>0</v>
      </c>
      <c r="F342" s="2" t="n">
        <v>1</v>
      </c>
      <c r="G342" s="2" t="n">
        <v>2</v>
      </c>
      <c r="H342" s="2" t="n">
        <v>3</v>
      </c>
      <c r="I342" s="94" t="n">
        <f aca="false">+F342/H342</f>
        <v>0.333333333333333</v>
      </c>
    </row>
    <row r="343" customFormat="false" ht="12.8" hidden="false" customHeight="false" outlineLevel="0" collapsed="false">
      <c r="A343" s="1" t="n">
        <v>2021</v>
      </c>
      <c r="B343" s="2" t="s">
        <v>555</v>
      </c>
      <c r="C343" s="2" t="s">
        <v>556</v>
      </c>
      <c r="D343" s="2" t="n">
        <v>0</v>
      </c>
      <c r="E343" s="2" t="n">
        <v>0</v>
      </c>
      <c r="F343" s="2" t="n">
        <v>0</v>
      </c>
      <c r="G343" s="2" t="n">
        <v>2</v>
      </c>
      <c r="H343" s="2" t="n">
        <v>2</v>
      </c>
      <c r="I343" s="94" t="n">
        <f aca="false">+F343/H343</f>
        <v>0</v>
      </c>
    </row>
    <row r="344" customFormat="false" ht="12.8" hidden="false" customHeight="false" outlineLevel="0" collapsed="false">
      <c r="A344" s="1" t="n">
        <v>2021</v>
      </c>
      <c r="B344" s="2" t="s">
        <v>495</v>
      </c>
      <c r="C344" s="2" t="s">
        <v>496</v>
      </c>
      <c r="D344" s="2" t="n">
        <v>0</v>
      </c>
      <c r="E344" s="2" t="n">
        <v>0</v>
      </c>
      <c r="F344" s="2" t="n">
        <v>0</v>
      </c>
      <c r="G344" s="2" t="n">
        <v>1</v>
      </c>
      <c r="H344" s="2" t="n">
        <v>1</v>
      </c>
      <c r="I344" s="94" t="n">
        <f aca="false">+F344/H344</f>
        <v>0</v>
      </c>
    </row>
    <row r="345" customFormat="false" ht="12.8" hidden="false" customHeight="false" outlineLevel="0" collapsed="false">
      <c r="A345" s="1" t="n">
        <v>2021</v>
      </c>
      <c r="B345" s="2" t="s">
        <v>66</v>
      </c>
      <c r="C345" s="2" t="s">
        <v>611</v>
      </c>
      <c r="D345" s="2" t="n">
        <v>384</v>
      </c>
      <c r="E345" s="2" t="n">
        <v>170</v>
      </c>
      <c r="F345" s="2" t="n">
        <v>554</v>
      </c>
      <c r="G345" s="2" t="n">
        <v>2119</v>
      </c>
      <c r="H345" s="2" t="n">
        <v>2673</v>
      </c>
      <c r="I345" s="94" t="n">
        <f aca="false">+F345/H345</f>
        <v>0.207257762813318</v>
      </c>
    </row>
    <row r="346" customFormat="false" ht="12.8" hidden="false" customHeight="false" outlineLevel="0" collapsed="false">
      <c r="A346" s="1" t="n">
        <v>2021</v>
      </c>
      <c r="B346" s="2" t="s">
        <v>803</v>
      </c>
      <c r="C346" s="2" t="s">
        <v>763</v>
      </c>
      <c r="D346" s="2" t="n">
        <v>0</v>
      </c>
      <c r="E346" s="2" t="n">
        <v>0</v>
      </c>
      <c r="F346" s="2" t="n">
        <v>0</v>
      </c>
      <c r="G346" s="2" t="n">
        <v>2</v>
      </c>
      <c r="H346" s="2" t="n">
        <v>2</v>
      </c>
      <c r="I346" s="94" t="n">
        <f aca="false">+F346/H346</f>
        <v>0</v>
      </c>
    </row>
    <row r="347" customFormat="false" ht="12.8" hidden="false" customHeight="false" outlineLevel="0" collapsed="false">
      <c r="A347" s="1" t="n">
        <v>2021</v>
      </c>
      <c r="B347" s="2" t="s">
        <v>102</v>
      </c>
      <c r="C347" s="2" t="s">
        <v>103</v>
      </c>
      <c r="D347" s="2" t="n">
        <v>319</v>
      </c>
      <c r="E347" s="2" t="n">
        <v>89</v>
      </c>
      <c r="F347" s="2" t="n">
        <v>408</v>
      </c>
      <c r="G347" s="2" t="n">
        <v>1178</v>
      </c>
      <c r="H347" s="2" t="n">
        <v>1586</v>
      </c>
      <c r="I347" s="94" t="n">
        <f aca="false">+F347/H347</f>
        <v>0.257250945775536</v>
      </c>
    </row>
    <row r="348" customFormat="false" ht="12.8" hidden="false" customHeight="false" outlineLevel="0" collapsed="false">
      <c r="A348" s="1" t="n">
        <v>2021</v>
      </c>
      <c r="B348" s="2" t="s">
        <v>198</v>
      </c>
      <c r="C348" s="2" t="s">
        <v>199</v>
      </c>
      <c r="D348" s="2" t="n">
        <v>37</v>
      </c>
      <c r="E348" s="2"/>
      <c r="F348" s="2" t="n">
        <v>37</v>
      </c>
      <c r="G348" s="2" t="n">
        <v>65</v>
      </c>
      <c r="H348" s="2" t="n">
        <v>102</v>
      </c>
      <c r="I348" s="94" t="n">
        <f aca="false">+F348/H348</f>
        <v>0.362745098039216</v>
      </c>
    </row>
    <row r="349" customFormat="false" ht="12.8" hidden="false" customHeight="false" outlineLevel="0" collapsed="false">
      <c r="A349" s="1" t="n">
        <v>2021</v>
      </c>
      <c r="B349" s="2" t="s">
        <v>252</v>
      </c>
      <c r="C349" s="2" t="s">
        <v>253</v>
      </c>
      <c r="D349" s="2" t="n">
        <v>22</v>
      </c>
      <c r="E349" s="2" t="n">
        <v>4</v>
      </c>
      <c r="F349" s="2" t="n">
        <v>26</v>
      </c>
      <c r="G349" s="2" t="n">
        <v>252</v>
      </c>
      <c r="H349" s="2" t="n">
        <v>278</v>
      </c>
      <c r="I349" s="94" t="n">
        <f aca="false">+F349/H349</f>
        <v>0.0935251798561151</v>
      </c>
    </row>
    <row r="350" customFormat="false" ht="12.8" hidden="false" customHeight="false" outlineLevel="0" collapsed="false">
      <c r="A350" s="1" t="n">
        <v>2021</v>
      </c>
      <c r="B350" s="2" t="s">
        <v>559</v>
      </c>
      <c r="C350" s="2" t="s">
        <v>560</v>
      </c>
      <c r="D350" s="2" t="n">
        <v>0</v>
      </c>
      <c r="E350" s="2" t="n">
        <v>0</v>
      </c>
      <c r="F350" s="2" t="n">
        <v>0</v>
      </c>
      <c r="G350" s="2" t="n">
        <v>1</v>
      </c>
      <c r="H350" s="2" t="n">
        <v>1</v>
      </c>
      <c r="I350" s="94" t="n">
        <f aca="false">+F350/H350</f>
        <v>0</v>
      </c>
    </row>
    <row r="351" customFormat="false" ht="12.8" hidden="false" customHeight="false" outlineLevel="0" collapsed="false">
      <c r="A351" s="1" t="n">
        <v>2021</v>
      </c>
      <c r="B351" s="2" t="s">
        <v>355</v>
      </c>
      <c r="C351" s="2" t="s">
        <v>356</v>
      </c>
      <c r="D351" s="2" t="n">
        <v>0</v>
      </c>
      <c r="E351" s="2" t="n">
        <v>0</v>
      </c>
      <c r="F351" s="2" t="n">
        <v>0</v>
      </c>
      <c r="G351" s="2" t="n">
        <v>1</v>
      </c>
      <c r="H351" s="2" t="n">
        <v>1</v>
      </c>
      <c r="I351" s="94" t="n">
        <f aca="false">+F351/H351</f>
        <v>0</v>
      </c>
    </row>
    <row r="352" customFormat="false" ht="12.8" hidden="false" customHeight="false" outlineLevel="0" collapsed="false">
      <c r="A352" s="1" t="n">
        <v>2021</v>
      </c>
      <c r="B352" s="2" t="s">
        <v>367</v>
      </c>
      <c r="C352" s="2" t="s">
        <v>368</v>
      </c>
      <c r="D352" s="2" t="n">
        <v>0</v>
      </c>
      <c r="E352" s="2" t="n">
        <v>5</v>
      </c>
      <c r="F352" s="2" t="n">
        <v>5</v>
      </c>
      <c r="G352" s="2" t="n">
        <v>7</v>
      </c>
      <c r="H352" s="2" t="n">
        <v>12</v>
      </c>
      <c r="I352" s="94" t="n">
        <f aca="false">+F352/H352</f>
        <v>0.416666666666667</v>
      </c>
    </row>
    <row r="353" customFormat="false" ht="12.8" hidden="false" customHeight="false" outlineLevel="0" collapsed="false">
      <c r="A353" s="1" t="n">
        <v>2021</v>
      </c>
      <c r="B353" s="2" t="s">
        <v>813</v>
      </c>
      <c r="C353" s="2" t="s">
        <v>631</v>
      </c>
      <c r="D353" s="2" t="n">
        <v>0</v>
      </c>
      <c r="E353" s="2" t="n">
        <v>0</v>
      </c>
      <c r="F353" s="2" t="n">
        <v>0</v>
      </c>
      <c r="G353" s="2" t="n">
        <v>2</v>
      </c>
      <c r="H353" s="2" t="n">
        <v>2</v>
      </c>
      <c r="I353" s="94" t="n">
        <f aca="false">+F353/H353</f>
        <v>0</v>
      </c>
    </row>
    <row r="354" customFormat="false" ht="12.8" hidden="false" customHeight="false" outlineLevel="0" collapsed="false">
      <c r="A354" s="1" t="n">
        <v>2021</v>
      </c>
      <c r="B354" s="2" t="s">
        <v>150</v>
      </c>
      <c r="C354" s="2" t="s">
        <v>151</v>
      </c>
      <c r="D354" s="2" t="n">
        <v>166</v>
      </c>
      <c r="E354" s="2" t="n">
        <v>23</v>
      </c>
      <c r="F354" s="2" t="n">
        <v>189</v>
      </c>
      <c r="G354" s="2" t="n">
        <v>1064</v>
      </c>
      <c r="H354" s="2" t="n">
        <v>1253</v>
      </c>
      <c r="I354" s="94" t="n">
        <f aca="false">+F354/H354</f>
        <v>0.150837988826816</v>
      </c>
    </row>
    <row r="355" customFormat="false" ht="12.8" hidden="false" customHeight="false" outlineLevel="0" collapsed="false">
      <c r="A355" s="1" t="n">
        <v>2021</v>
      </c>
      <c r="B355" s="2" t="s">
        <v>214</v>
      </c>
      <c r="C355" s="2" t="s">
        <v>215</v>
      </c>
      <c r="D355" s="2" t="n">
        <v>3</v>
      </c>
      <c r="E355" s="2" t="n">
        <v>10</v>
      </c>
      <c r="F355" s="2" t="n">
        <v>13</v>
      </c>
      <c r="G355" s="2" t="n">
        <v>468</v>
      </c>
      <c r="H355" s="2" t="n">
        <v>481</v>
      </c>
      <c r="I355" s="94" t="n">
        <f aca="false">+F355/H355</f>
        <v>0.027027027027027</v>
      </c>
    </row>
    <row r="356" customFormat="false" ht="12.8" hidden="false" customHeight="false" outlineLevel="0" collapsed="false">
      <c r="A356" s="1" t="n">
        <v>2021</v>
      </c>
      <c r="B356" s="2" t="s">
        <v>190</v>
      </c>
      <c r="C356" s="2" t="s">
        <v>191</v>
      </c>
      <c r="D356" s="2" t="n">
        <v>39</v>
      </c>
      <c r="E356" s="2" t="n">
        <v>9</v>
      </c>
      <c r="F356" s="2" t="n">
        <v>48</v>
      </c>
      <c r="G356" s="2" t="n">
        <v>128</v>
      </c>
      <c r="H356" s="2" t="n">
        <v>176</v>
      </c>
      <c r="I356" s="94" t="n">
        <f aca="false">+F356/H356</f>
        <v>0.272727272727273</v>
      </c>
    </row>
    <row r="357" customFormat="false" ht="12.8" hidden="false" customHeight="false" outlineLevel="0" collapsed="false">
      <c r="A357" s="1" t="n">
        <v>2021</v>
      </c>
      <c r="B357" s="2" t="s">
        <v>110</v>
      </c>
      <c r="C357" s="2" t="s">
        <v>111</v>
      </c>
      <c r="D357" s="2" t="n">
        <v>258</v>
      </c>
      <c r="E357" s="2" t="n">
        <v>449</v>
      </c>
      <c r="F357" s="2" t="n">
        <v>707</v>
      </c>
      <c r="G357" s="2" t="n">
        <v>726</v>
      </c>
      <c r="H357" s="2" t="n">
        <v>1433</v>
      </c>
      <c r="I357" s="94" t="n">
        <f aca="false">+F357/H357</f>
        <v>0.493370551290998</v>
      </c>
    </row>
    <row r="358" customFormat="false" ht="12.8" hidden="false" customHeight="false" outlineLevel="0" collapsed="false">
      <c r="A358" s="1" t="n">
        <v>2021</v>
      </c>
      <c r="B358" s="2" t="s">
        <v>126</v>
      </c>
      <c r="C358" s="2" t="s">
        <v>127</v>
      </c>
      <c r="D358" s="2" t="n">
        <v>334</v>
      </c>
      <c r="E358" s="2" t="n">
        <v>138</v>
      </c>
      <c r="F358" s="2" t="n">
        <v>472</v>
      </c>
      <c r="G358" s="2" t="n">
        <v>522</v>
      </c>
      <c r="H358" s="2" t="n">
        <v>994</v>
      </c>
      <c r="I358" s="94" t="n">
        <f aca="false">+F358/H358</f>
        <v>0.474849094567404</v>
      </c>
    </row>
    <row r="359" customFormat="false" ht="12.8" hidden="false" customHeight="false" outlineLevel="0" collapsed="false">
      <c r="A359" s="1" t="n">
        <v>2021</v>
      </c>
      <c r="B359" s="2" t="s">
        <v>363</v>
      </c>
      <c r="C359" s="2" t="s">
        <v>364</v>
      </c>
      <c r="D359" s="2" t="n">
        <v>2</v>
      </c>
      <c r="E359" s="2" t="n">
        <v>5</v>
      </c>
      <c r="F359" s="2" t="n">
        <v>7</v>
      </c>
      <c r="G359" s="2" t="n">
        <v>7</v>
      </c>
      <c r="H359" s="2" t="n">
        <v>14</v>
      </c>
      <c r="I359" s="94" t="n">
        <f aca="false">+F359/H359</f>
        <v>0.5</v>
      </c>
    </row>
    <row r="360" customFormat="false" ht="12.8" hidden="false" customHeight="false" outlineLevel="0" collapsed="false">
      <c r="A360" s="1" t="n">
        <v>2021</v>
      </c>
      <c r="B360" s="2" t="s">
        <v>98</v>
      </c>
      <c r="C360" s="2" t="s">
        <v>99</v>
      </c>
      <c r="D360" s="2" t="n">
        <v>450</v>
      </c>
      <c r="E360" s="2" t="n">
        <v>60</v>
      </c>
      <c r="F360" s="2" t="n">
        <v>510</v>
      </c>
      <c r="G360" s="2" t="n">
        <v>1740</v>
      </c>
      <c r="H360" s="2" t="n">
        <v>2250</v>
      </c>
      <c r="I360" s="94" t="n">
        <f aca="false">+F360/H360</f>
        <v>0.226666666666667</v>
      </c>
    </row>
    <row r="361" customFormat="false" ht="12.8" hidden="false" customHeight="false" outlineLevel="0" collapsed="false">
      <c r="A361" s="1" t="n">
        <v>2021</v>
      </c>
      <c r="B361" s="2" t="s">
        <v>471</v>
      </c>
      <c r="C361" s="2" t="s">
        <v>472</v>
      </c>
      <c r="D361" s="2" t="n">
        <v>0</v>
      </c>
      <c r="E361" s="2" t="n">
        <v>0</v>
      </c>
      <c r="F361" s="2" t="n">
        <v>0</v>
      </c>
      <c r="G361" s="2" t="n">
        <v>4</v>
      </c>
      <c r="H361" s="2" t="n">
        <v>4</v>
      </c>
      <c r="I361" s="94" t="n">
        <f aca="false">+F361/H361</f>
        <v>0</v>
      </c>
    </row>
    <row r="362" customFormat="false" ht="12.8" hidden="false" customHeight="false" outlineLevel="0" collapsed="false">
      <c r="A362" s="1" t="n">
        <v>2021</v>
      </c>
      <c r="B362" s="2" t="s">
        <v>166</v>
      </c>
      <c r="C362" s="2" t="s">
        <v>167</v>
      </c>
      <c r="D362" s="2" t="n">
        <v>765</v>
      </c>
      <c r="E362" s="2" t="n">
        <v>121</v>
      </c>
      <c r="F362" s="2" t="n">
        <v>886</v>
      </c>
      <c r="G362" s="2" t="n">
        <v>418</v>
      </c>
      <c r="H362" s="2" t="n">
        <v>1304</v>
      </c>
      <c r="I362" s="94" t="n">
        <f aca="false">+F362/H362</f>
        <v>0.679447852760736</v>
      </c>
    </row>
    <row r="363" customFormat="false" ht="12.8" hidden="false" customHeight="false" outlineLevel="0" collapsed="false">
      <c r="A363" s="1" t="n">
        <v>2021</v>
      </c>
      <c r="B363" s="2" t="s">
        <v>383</v>
      </c>
      <c r="C363" s="2" t="s">
        <v>384</v>
      </c>
      <c r="D363" s="2" t="n">
        <v>14</v>
      </c>
      <c r="E363" s="2" t="n">
        <v>0</v>
      </c>
      <c r="F363" s="2" t="n">
        <v>14</v>
      </c>
      <c r="G363" s="2" t="n">
        <v>18</v>
      </c>
      <c r="H363" s="2" t="n">
        <v>32</v>
      </c>
      <c r="I363" s="94" t="n">
        <f aca="false">+F363/H363</f>
        <v>0.4375</v>
      </c>
    </row>
    <row r="364" customFormat="false" ht="12.8" hidden="false" customHeight="false" outlineLevel="0" collapsed="false">
      <c r="A364" s="1" t="n">
        <v>2021</v>
      </c>
      <c r="B364" s="2" t="s">
        <v>567</v>
      </c>
      <c r="C364" s="2" t="s">
        <v>814</v>
      </c>
      <c r="D364" s="2" t="n">
        <v>0</v>
      </c>
      <c r="E364" s="2" t="n">
        <v>0</v>
      </c>
      <c r="F364" s="2" t="n">
        <v>0</v>
      </c>
      <c r="G364" s="2" t="n">
        <v>1</v>
      </c>
      <c r="H364" s="2" t="n">
        <v>1</v>
      </c>
      <c r="I364" s="94" t="n">
        <f aca="false">+F364/H364</f>
        <v>0</v>
      </c>
    </row>
    <row r="365" customFormat="false" ht="12.8" hidden="false" customHeight="false" outlineLevel="0" collapsed="false">
      <c r="A365" s="1" t="n">
        <v>2021</v>
      </c>
      <c r="B365" s="2" t="s">
        <v>375</v>
      </c>
      <c r="C365" s="2" t="s">
        <v>376</v>
      </c>
      <c r="D365" s="2" t="n">
        <v>3</v>
      </c>
      <c r="E365" s="2" t="n">
        <v>1</v>
      </c>
      <c r="F365" s="2" t="n">
        <v>4</v>
      </c>
      <c r="G365" s="2" t="n">
        <v>7</v>
      </c>
      <c r="H365" s="2" t="n">
        <v>11</v>
      </c>
      <c r="I365" s="94" t="n">
        <f aca="false">+F365/H365</f>
        <v>0.363636363636364</v>
      </c>
    </row>
    <row r="366" customFormat="false" ht="12.8" hidden="false" customHeight="false" outlineLevel="0" collapsed="false">
      <c r="A366" s="1" t="n">
        <v>2021</v>
      </c>
      <c r="B366" s="2" t="s">
        <v>138</v>
      </c>
      <c r="C366" s="2" t="s">
        <v>139</v>
      </c>
      <c r="D366" s="2" t="n">
        <v>90</v>
      </c>
      <c r="E366" s="2" t="n">
        <v>19</v>
      </c>
      <c r="F366" s="2" t="n">
        <v>109</v>
      </c>
      <c r="G366" s="2" t="n">
        <v>336</v>
      </c>
      <c r="H366" s="2" t="n">
        <v>445</v>
      </c>
      <c r="I366" s="94" t="n">
        <f aca="false">+F366/H366</f>
        <v>0.244943820224719</v>
      </c>
    </row>
    <row r="367" customFormat="false" ht="12.8" hidden="false" customHeight="false" outlineLevel="0" collapsed="false">
      <c r="A367" s="1" t="n">
        <v>2021</v>
      </c>
      <c r="B367" s="2" t="s">
        <v>335</v>
      </c>
      <c r="C367" s="2" t="s">
        <v>628</v>
      </c>
      <c r="D367" s="2" t="n">
        <v>58</v>
      </c>
      <c r="E367" s="2" t="n">
        <v>2</v>
      </c>
      <c r="F367" s="2" t="n">
        <v>60</v>
      </c>
      <c r="G367" s="2" t="n">
        <v>28</v>
      </c>
      <c r="H367" s="2" t="n">
        <v>88</v>
      </c>
      <c r="I367" s="94" t="n">
        <f aca="false">+F367/H367</f>
        <v>0.681818181818182</v>
      </c>
    </row>
    <row r="368" customFormat="false" ht="12.8" hidden="false" customHeight="false" outlineLevel="0" collapsed="false">
      <c r="A368" s="1" t="n">
        <v>2021</v>
      </c>
      <c r="B368" s="2" t="s">
        <v>475</v>
      </c>
      <c r="C368" s="2" t="s">
        <v>476</v>
      </c>
      <c r="D368" s="2" t="n">
        <v>0</v>
      </c>
      <c r="E368" s="2" t="n">
        <v>2</v>
      </c>
      <c r="F368" s="2" t="n">
        <v>2</v>
      </c>
      <c r="G368" s="2" t="n">
        <v>1</v>
      </c>
      <c r="H368" s="2" t="n">
        <v>3</v>
      </c>
      <c r="I368" s="94" t="n">
        <f aca="false">+F368/H368</f>
        <v>0.666666666666667</v>
      </c>
    </row>
    <row r="369" customFormat="false" ht="12.8" hidden="false" customHeight="false" outlineLevel="0" collapsed="false">
      <c r="A369" s="1" t="n">
        <v>2021</v>
      </c>
      <c r="B369" s="2" t="s">
        <v>259</v>
      </c>
      <c r="C369" s="2" t="s">
        <v>260</v>
      </c>
      <c r="D369" s="2" t="n">
        <v>14</v>
      </c>
      <c r="E369" s="2" t="n">
        <v>6</v>
      </c>
      <c r="F369" s="2" t="n">
        <v>20</v>
      </c>
      <c r="G369" s="2" t="n">
        <v>78</v>
      </c>
      <c r="H369" s="2" t="n">
        <v>98</v>
      </c>
      <c r="I369" s="94" t="n">
        <f aca="false">+F369/H369</f>
        <v>0.204081632653061</v>
      </c>
    </row>
    <row r="370" customFormat="false" ht="12.8" hidden="false" customHeight="false" outlineLevel="0" collapsed="false">
      <c r="A370" s="1" t="n">
        <v>2021</v>
      </c>
      <c r="B370" s="2" t="s">
        <v>815</v>
      </c>
      <c r="C370" s="2" t="s">
        <v>816</v>
      </c>
      <c r="D370" s="2" t="n">
        <v>0</v>
      </c>
      <c r="E370" s="2" t="n">
        <v>0</v>
      </c>
      <c r="F370" s="2" t="n">
        <v>0</v>
      </c>
      <c r="G370" s="2" t="n">
        <v>2</v>
      </c>
      <c r="H370" s="2" t="n">
        <v>2</v>
      </c>
      <c r="I370" s="94" t="n">
        <f aca="false">+F370/H370</f>
        <v>0</v>
      </c>
    </row>
    <row r="371" customFormat="false" ht="12.8" hidden="false" customHeight="false" outlineLevel="0" collapsed="false">
      <c r="A371" s="1" t="n">
        <v>2021</v>
      </c>
      <c r="B371" s="2" t="s">
        <v>226</v>
      </c>
      <c r="C371" s="2" t="s">
        <v>227</v>
      </c>
      <c r="D371" s="2" t="n">
        <v>20</v>
      </c>
      <c r="E371" s="2" t="n">
        <v>14</v>
      </c>
      <c r="F371" s="2" t="n">
        <v>34</v>
      </c>
      <c r="G371" s="2" t="n">
        <v>170</v>
      </c>
      <c r="H371" s="2" t="n">
        <v>204</v>
      </c>
      <c r="I371" s="94" t="n">
        <f aca="false">+F371/H371</f>
        <v>0.166666666666667</v>
      </c>
    </row>
    <row r="372" customFormat="false" ht="12.8" hidden="false" customHeight="false" outlineLevel="0" collapsed="false">
      <c r="A372" s="1" t="n">
        <v>2021</v>
      </c>
      <c r="B372" s="2" t="s">
        <v>571</v>
      </c>
      <c r="C372" s="2" t="s">
        <v>572</v>
      </c>
      <c r="D372" s="2" t="n">
        <v>0</v>
      </c>
      <c r="E372" s="2" t="n">
        <v>0</v>
      </c>
      <c r="F372" s="2" t="n">
        <v>0</v>
      </c>
      <c r="G372" s="2" t="n">
        <v>2</v>
      </c>
      <c r="H372" s="2" t="n">
        <v>2</v>
      </c>
      <c r="I372" s="94" t="n">
        <f aca="false">+F372/H372</f>
        <v>0</v>
      </c>
    </row>
    <row r="373" customFormat="false" ht="12.8" hidden="false" customHeight="false" outlineLevel="0" collapsed="false">
      <c r="A373" s="1" t="n">
        <v>2021</v>
      </c>
      <c r="B373" s="2" t="s">
        <v>58</v>
      </c>
      <c r="C373" s="2" t="s">
        <v>59</v>
      </c>
      <c r="D373" s="2" t="n">
        <v>861</v>
      </c>
      <c r="E373" s="2" t="n">
        <v>20</v>
      </c>
      <c r="F373" s="2" t="n">
        <v>881</v>
      </c>
      <c r="G373" s="2" t="n">
        <v>1814</v>
      </c>
      <c r="H373" s="2" t="n">
        <v>2695</v>
      </c>
      <c r="I373" s="94" t="n">
        <f aca="false">+F373/H373</f>
        <v>0.326901669758813</v>
      </c>
    </row>
    <row r="374" customFormat="false" ht="12.8" hidden="false" customHeight="false" outlineLevel="0" collapsed="false">
      <c r="A374" s="1" t="n">
        <v>2021</v>
      </c>
      <c r="B374" s="2" t="s">
        <v>218</v>
      </c>
      <c r="C374" s="2" t="s">
        <v>219</v>
      </c>
      <c r="D374" s="2" t="n">
        <v>42</v>
      </c>
      <c r="E374" s="2" t="n">
        <v>33</v>
      </c>
      <c r="F374" s="2" t="n">
        <v>75</v>
      </c>
      <c r="G374" s="2" t="n">
        <v>315</v>
      </c>
      <c r="H374" s="2" t="n">
        <v>390</v>
      </c>
      <c r="I374" s="94" t="n">
        <f aca="false">+F374/H374</f>
        <v>0.192307692307692</v>
      </c>
    </row>
    <row r="375" customFormat="false" ht="12.8" hidden="false" customHeight="false" outlineLevel="0" collapsed="false">
      <c r="A375" s="1" t="n">
        <v>2021</v>
      </c>
      <c r="B375" s="2" t="s">
        <v>174</v>
      </c>
      <c r="C375" s="2" t="s">
        <v>635</v>
      </c>
      <c r="D375" s="2" t="n">
        <v>60</v>
      </c>
      <c r="E375" s="2" t="n">
        <v>26</v>
      </c>
      <c r="F375" s="2" t="n">
        <v>86</v>
      </c>
      <c r="G375" s="2" t="n">
        <v>188</v>
      </c>
      <c r="H375" s="2" t="n">
        <v>274</v>
      </c>
      <c r="I375" s="94" t="n">
        <f aca="false">+F375/H375</f>
        <v>0.313868613138686</v>
      </c>
    </row>
    <row r="376" customFormat="false" ht="12.8" hidden="false" customHeight="false" outlineLevel="0" collapsed="false">
      <c r="A376" s="1" t="n">
        <v>2021</v>
      </c>
      <c r="B376" s="2" t="s">
        <v>371</v>
      </c>
      <c r="C376" s="2" t="s">
        <v>636</v>
      </c>
      <c r="D376" s="2" t="n">
        <v>5</v>
      </c>
      <c r="E376" s="2" t="n">
        <v>0</v>
      </c>
      <c r="F376" s="2" t="n">
        <v>5</v>
      </c>
      <c r="G376" s="2" t="n">
        <v>32</v>
      </c>
      <c r="H376" s="2" t="n">
        <v>37</v>
      </c>
      <c r="I376" s="94" t="n">
        <f aca="false">+F376/H376</f>
        <v>0.135135135135135</v>
      </c>
    </row>
    <row r="377" customFormat="false" ht="12.8" hidden="false" customHeight="false" outlineLevel="0" collapsed="false">
      <c r="A377" s="1" t="n">
        <v>2021</v>
      </c>
      <c r="B377" s="2" t="s">
        <v>323</v>
      </c>
      <c r="C377" s="2" t="s">
        <v>324</v>
      </c>
      <c r="D377" s="2" t="n">
        <v>13</v>
      </c>
      <c r="E377" s="2" t="n">
        <v>41</v>
      </c>
      <c r="F377" s="2" t="n">
        <v>54</v>
      </c>
      <c r="G377" s="2" t="n">
        <v>21</v>
      </c>
      <c r="H377" s="2" t="n">
        <v>75</v>
      </c>
      <c r="I377" s="94" t="n">
        <f aca="false">+F377/H377</f>
        <v>0.72</v>
      </c>
    </row>
    <row r="378" customFormat="false" ht="12.8" hidden="false" customHeight="false" outlineLevel="0" collapsed="false">
      <c r="A378" s="1" t="n">
        <v>2021</v>
      </c>
      <c r="B378" s="2" t="s">
        <v>531</v>
      </c>
      <c r="C378" s="2" t="s">
        <v>532</v>
      </c>
      <c r="D378" s="2" t="n">
        <v>0</v>
      </c>
      <c r="E378" s="2" t="n">
        <v>2</v>
      </c>
      <c r="F378" s="2" t="n">
        <v>2</v>
      </c>
      <c r="G378" s="2" t="n">
        <v>0</v>
      </c>
      <c r="H378" s="2" t="n">
        <v>2</v>
      </c>
      <c r="I378" s="94" t="n">
        <f aca="false">+F378/H378</f>
        <v>1</v>
      </c>
    </row>
    <row r="379" customFormat="false" ht="12.8" hidden="false" customHeight="false" outlineLevel="0" collapsed="false">
      <c r="A379" s="1" t="n">
        <v>2021</v>
      </c>
      <c r="B379" s="2" t="s">
        <v>443</v>
      </c>
      <c r="C379" s="2" t="s">
        <v>637</v>
      </c>
      <c r="D379" s="2" t="n">
        <v>0</v>
      </c>
      <c r="E379" s="2" t="n">
        <v>0</v>
      </c>
      <c r="F379" s="2" t="n">
        <v>0</v>
      </c>
      <c r="G379" s="2" t="n">
        <v>3</v>
      </c>
      <c r="H379" s="2" t="n">
        <v>3</v>
      </c>
      <c r="I379" s="94" t="n">
        <f aca="false">+F379/H379</f>
        <v>0</v>
      </c>
    </row>
    <row r="380" customFormat="false" ht="12.8" hidden="false" customHeight="false" outlineLevel="0" collapsed="false">
      <c r="A380" s="1" t="n">
        <v>2021</v>
      </c>
      <c r="B380" s="2"/>
      <c r="C380" s="2" t="s">
        <v>19</v>
      </c>
      <c r="D380" s="137" t="n">
        <f aca="false">SUM(D246:D379)</f>
        <v>10013</v>
      </c>
      <c r="E380" s="137" t="n">
        <f aca="false">SUM(E246:E379)</f>
        <v>5099</v>
      </c>
      <c r="F380" s="137" t="n">
        <f aca="false">SUM(F246:F379)</f>
        <v>15112</v>
      </c>
      <c r="G380" s="137" t="n">
        <v>53291</v>
      </c>
      <c r="H380" s="137" t="n">
        <f aca="false">SUM(H246:H379)</f>
        <v>68403</v>
      </c>
      <c r="I380" s="94" t="n">
        <f aca="false">+F380/H380</f>
        <v>0.220925982778533</v>
      </c>
    </row>
  </sheetData>
  <autoFilter ref="A1:O38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E147"/>
  <sheetViews>
    <sheetView showFormulas="false" showGridLines="true" showRowColHeaders="true" showZeros="true" rightToLeft="false" tabSelected="false" showOutlineSymbols="true" defaultGridColor="true" view="normal" topLeftCell="A135" colorId="64" zoomScale="131" zoomScaleNormal="131" zoomScalePageLayoutView="100" workbookViewId="0">
      <selection pane="topLeft" activeCell="A5" activeCellId="0" sqref="A5"/>
    </sheetView>
  </sheetViews>
  <sheetFormatPr defaultColWidth="11.7578125" defaultRowHeight="12.8" zeroHeight="false" outlineLevelRow="0" outlineLevelCol="0"/>
  <sheetData>
    <row r="3" customFormat="false" ht="12.8" hidden="false" customHeight="false" outlineLevel="0" collapsed="false">
      <c r="A3" s="155" t="s">
        <v>817</v>
      </c>
      <c r="B3" s="156" t="s">
        <v>6</v>
      </c>
      <c r="C3" s="157"/>
      <c r="D3" s="157"/>
      <c r="E3" s="158"/>
    </row>
    <row r="4" customFormat="false" ht="12.8" hidden="false" customHeight="false" outlineLevel="0" collapsed="false">
      <c r="A4" s="159" t="s">
        <v>795</v>
      </c>
      <c r="B4" s="160" t="n">
        <v>2019</v>
      </c>
      <c r="C4" s="161" t="n">
        <v>2020</v>
      </c>
      <c r="D4" s="161" t="n">
        <v>2021</v>
      </c>
      <c r="E4" s="162" t="s">
        <v>818</v>
      </c>
    </row>
    <row r="5" customFormat="false" ht="12.8" hidden="false" customHeight="false" outlineLevel="0" collapsed="false">
      <c r="A5" s="163" t="s">
        <v>800</v>
      </c>
      <c r="B5" s="164"/>
      <c r="C5" s="165" t="n">
        <v>1</v>
      </c>
      <c r="D5" s="166"/>
      <c r="E5" s="167" t="n">
        <v>1</v>
      </c>
    </row>
    <row r="6" customFormat="false" ht="12.8" hidden="false" customHeight="false" outlineLevel="0" collapsed="false">
      <c r="A6" s="168" t="s">
        <v>62</v>
      </c>
      <c r="B6" s="169" t="n">
        <v>2312</v>
      </c>
      <c r="C6" s="170" t="n">
        <v>3139</v>
      </c>
      <c r="D6" s="171" t="n">
        <v>4476</v>
      </c>
      <c r="E6" s="172" t="n">
        <v>9927</v>
      </c>
    </row>
    <row r="7" customFormat="false" ht="12.8" hidden="false" customHeight="false" outlineLevel="0" collapsed="false">
      <c r="A7" s="168" t="s">
        <v>86</v>
      </c>
      <c r="B7" s="169" t="n">
        <v>6122</v>
      </c>
      <c r="C7" s="170" t="n">
        <v>2523</v>
      </c>
      <c r="D7" s="171" t="n">
        <v>1665</v>
      </c>
      <c r="E7" s="172" t="n">
        <v>10310</v>
      </c>
    </row>
    <row r="8" customFormat="false" ht="12.8" hidden="false" customHeight="false" outlineLevel="0" collapsed="false">
      <c r="A8" s="168" t="s">
        <v>90</v>
      </c>
      <c r="B8" s="169" t="n">
        <v>1608</v>
      </c>
      <c r="C8" s="170" t="n">
        <v>893</v>
      </c>
      <c r="D8" s="171" t="n">
        <v>1170</v>
      </c>
      <c r="E8" s="172" t="n">
        <v>3671</v>
      </c>
    </row>
    <row r="9" customFormat="false" ht="12.8" hidden="false" customHeight="false" outlineLevel="0" collapsed="false">
      <c r="A9" s="168" t="s">
        <v>162</v>
      </c>
      <c r="B9" s="169" t="n">
        <v>629</v>
      </c>
      <c r="C9" s="170" t="n">
        <v>360</v>
      </c>
      <c r="D9" s="171" t="n">
        <v>1047</v>
      </c>
      <c r="E9" s="172" t="n">
        <v>2036</v>
      </c>
    </row>
    <row r="10" customFormat="false" ht="12.8" hidden="false" customHeight="false" outlineLevel="0" collapsed="false">
      <c r="A10" s="168" t="s">
        <v>427</v>
      </c>
      <c r="B10" s="169" t="n">
        <v>5</v>
      </c>
      <c r="C10" s="170" t="n">
        <v>2</v>
      </c>
      <c r="D10" s="173"/>
      <c r="E10" s="172" t="n">
        <v>7</v>
      </c>
    </row>
    <row r="11" customFormat="false" ht="12.8" hidden="false" customHeight="false" outlineLevel="0" collapsed="false">
      <c r="A11" s="168" t="s">
        <v>808</v>
      </c>
      <c r="B11" s="174"/>
      <c r="C11" s="175"/>
      <c r="D11" s="171" t="n">
        <v>1</v>
      </c>
      <c r="E11" s="172" t="n">
        <v>1</v>
      </c>
    </row>
    <row r="12" customFormat="false" ht="12.8" hidden="false" customHeight="false" outlineLevel="0" collapsed="false">
      <c r="A12" s="168" t="s">
        <v>806</v>
      </c>
      <c r="B12" s="174"/>
      <c r="C12" s="175"/>
      <c r="D12" s="171" t="n">
        <v>1</v>
      </c>
      <c r="E12" s="172" t="n">
        <v>1</v>
      </c>
    </row>
    <row r="13" customFormat="false" ht="12.8" hidden="false" customHeight="false" outlineLevel="0" collapsed="false">
      <c r="A13" s="168" t="s">
        <v>182</v>
      </c>
      <c r="B13" s="169" t="n">
        <v>268</v>
      </c>
      <c r="C13" s="170" t="n">
        <v>128</v>
      </c>
      <c r="D13" s="171" t="n">
        <v>358</v>
      </c>
      <c r="E13" s="172" t="n">
        <v>754</v>
      </c>
    </row>
    <row r="14" customFormat="false" ht="12.8" hidden="false" customHeight="false" outlineLevel="0" collapsed="false">
      <c r="A14" s="168" t="s">
        <v>311</v>
      </c>
      <c r="B14" s="169" t="n">
        <v>276</v>
      </c>
      <c r="C14" s="170" t="n">
        <v>187</v>
      </c>
      <c r="D14" s="171" t="n">
        <v>294</v>
      </c>
      <c r="E14" s="172" t="n">
        <v>757</v>
      </c>
    </row>
    <row r="15" customFormat="false" ht="12.8" hidden="false" customHeight="false" outlineLevel="0" collapsed="false">
      <c r="A15" s="168" t="s">
        <v>54</v>
      </c>
      <c r="B15" s="169" t="n">
        <v>2814</v>
      </c>
      <c r="C15" s="170" t="n">
        <v>2120</v>
      </c>
      <c r="D15" s="171" t="n">
        <v>8150</v>
      </c>
      <c r="E15" s="172" t="n">
        <v>13084</v>
      </c>
    </row>
    <row r="16" customFormat="false" ht="12.8" hidden="false" customHeight="false" outlineLevel="0" collapsed="false">
      <c r="A16" s="168" t="s">
        <v>234</v>
      </c>
      <c r="B16" s="169" t="n">
        <v>146</v>
      </c>
      <c r="C16" s="170" t="n">
        <v>71</v>
      </c>
      <c r="D16" s="171" t="n">
        <v>154</v>
      </c>
      <c r="E16" s="172" t="n">
        <v>371</v>
      </c>
    </row>
    <row r="17" customFormat="false" ht="12.8" hidden="false" customHeight="false" outlineLevel="0" collapsed="false">
      <c r="A17" s="168" t="s">
        <v>511</v>
      </c>
      <c r="B17" s="174"/>
      <c r="C17" s="175"/>
      <c r="D17" s="171" t="n">
        <v>2</v>
      </c>
      <c r="E17" s="172" t="n">
        <v>2</v>
      </c>
    </row>
    <row r="18" customFormat="false" ht="12.8" hidden="false" customHeight="false" outlineLevel="0" collapsed="false">
      <c r="A18" s="168" t="s">
        <v>507</v>
      </c>
      <c r="B18" s="174"/>
      <c r="C18" s="175"/>
      <c r="D18" s="171" t="n">
        <v>2</v>
      </c>
      <c r="E18" s="172" t="n">
        <v>2</v>
      </c>
    </row>
    <row r="19" customFormat="false" ht="12.8" hidden="false" customHeight="false" outlineLevel="0" collapsed="false">
      <c r="A19" s="168" t="s">
        <v>210</v>
      </c>
      <c r="B19" s="169" t="n">
        <v>62</v>
      </c>
      <c r="C19" s="170" t="n">
        <v>37</v>
      </c>
      <c r="D19" s="171" t="n">
        <v>70</v>
      </c>
      <c r="E19" s="172" t="n">
        <v>169</v>
      </c>
    </row>
    <row r="20" customFormat="false" ht="12.8" hidden="false" customHeight="false" outlineLevel="0" collapsed="false">
      <c r="A20" s="168" t="s">
        <v>230</v>
      </c>
      <c r="B20" s="169" t="n">
        <v>84</v>
      </c>
      <c r="C20" s="170" t="n">
        <v>34</v>
      </c>
      <c r="D20" s="171" t="n">
        <v>57</v>
      </c>
      <c r="E20" s="172" t="n">
        <v>175</v>
      </c>
    </row>
    <row r="21" customFormat="false" ht="12.8" hidden="false" customHeight="false" outlineLevel="0" collapsed="false">
      <c r="A21" s="168" t="s">
        <v>483</v>
      </c>
      <c r="B21" s="169" t="n">
        <v>5</v>
      </c>
      <c r="C21" s="170" t="n">
        <v>4</v>
      </c>
      <c r="D21" s="171" t="n">
        <v>6</v>
      </c>
      <c r="E21" s="172" t="n">
        <v>15</v>
      </c>
    </row>
    <row r="22" customFormat="false" ht="12.8" hidden="false" customHeight="false" outlineLevel="0" collapsed="false">
      <c r="A22" s="168" t="s">
        <v>279</v>
      </c>
      <c r="B22" s="169" t="n">
        <v>27</v>
      </c>
      <c r="C22" s="170" t="n">
        <v>12</v>
      </c>
      <c r="D22" s="171" t="n">
        <v>27</v>
      </c>
      <c r="E22" s="172" t="n">
        <v>66</v>
      </c>
    </row>
    <row r="23" customFormat="false" ht="12.8" hidden="false" customHeight="false" outlineLevel="0" collapsed="false">
      <c r="A23" s="168" t="s">
        <v>479</v>
      </c>
      <c r="B23" s="169" t="n">
        <v>3</v>
      </c>
      <c r="C23" s="170" t="n">
        <v>2</v>
      </c>
      <c r="D23" s="171" t="n">
        <v>3</v>
      </c>
      <c r="E23" s="172" t="n">
        <v>8</v>
      </c>
    </row>
    <row r="24" customFormat="false" ht="12.8" hidden="false" customHeight="false" outlineLevel="0" collapsed="false">
      <c r="A24" s="168" t="s">
        <v>319</v>
      </c>
      <c r="B24" s="169" t="n">
        <v>41</v>
      </c>
      <c r="C24" s="170" t="n">
        <v>24</v>
      </c>
      <c r="D24" s="171" t="n">
        <v>73</v>
      </c>
      <c r="E24" s="172" t="n">
        <v>138</v>
      </c>
    </row>
    <row r="25" customFormat="false" ht="12.8" hidden="false" customHeight="false" outlineLevel="0" collapsed="false">
      <c r="A25" s="168" t="s">
        <v>487</v>
      </c>
      <c r="B25" s="169" t="n">
        <v>1</v>
      </c>
      <c r="C25" s="170" t="n">
        <v>1</v>
      </c>
      <c r="D25" s="171" t="n">
        <v>2</v>
      </c>
      <c r="E25" s="172" t="n">
        <v>4</v>
      </c>
    </row>
    <row r="26" customFormat="false" ht="12.8" hidden="false" customHeight="false" outlineLevel="0" collapsed="false">
      <c r="A26" s="168" t="s">
        <v>66</v>
      </c>
      <c r="B26" s="169" t="n">
        <v>2788</v>
      </c>
      <c r="C26" s="170" t="n">
        <v>1301</v>
      </c>
      <c r="D26" s="171" t="n">
        <v>2673</v>
      </c>
      <c r="E26" s="172" t="n">
        <v>6762</v>
      </c>
    </row>
    <row r="27" customFormat="false" ht="12.8" hidden="false" customHeight="false" outlineLevel="0" collapsed="false">
      <c r="A27" s="168" t="s">
        <v>238</v>
      </c>
      <c r="B27" s="169" t="n">
        <v>590</v>
      </c>
      <c r="C27" s="170" t="n">
        <v>173</v>
      </c>
      <c r="D27" s="171" t="n">
        <v>219</v>
      </c>
      <c r="E27" s="172" t="n">
        <v>982</v>
      </c>
    </row>
    <row r="28" customFormat="false" ht="12.8" hidden="false" customHeight="false" outlineLevel="0" collapsed="false">
      <c r="A28" s="168" t="s">
        <v>114</v>
      </c>
      <c r="B28" s="169" t="n">
        <v>792</v>
      </c>
      <c r="C28" s="170" t="n">
        <v>366</v>
      </c>
      <c r="D28" s="171" t="n">
        <v>600</v>
      </c>
      <c r="E28" s="172" t="n">
        <v>1758</v>
      </c>
    </row>
    <row r="29" customFormat="false" ht="12.8" hidden="false" customHeight="false" outlineLevel="0" collapsed="false">
      <c r="A29" s="168" t="s">
        <v>74</v>
      </c>
      <c r="B29" s="169" t="n">
        <v>3767</v>
      </c>
      <c r="C29" s="170" t="n">
        <v>1791</v>
      </c>
      <c r="D29" s="171" t="n">
        <v>4119</v>
      </c>
      <c r="E29" s="172" t="n">
        <v>9677</v>
      </c>
    </row>
    <row r="30" customFormat="false" ht="12.8" hidden="false" customHeight="false" outlineLevel="0" collapsed="false">
      <c r="A30" s="168" t="s">
        <v>415</v>
      </c>
      <c r="B30" s="174"/>
      <c r="C30" s="170" t="n">
        <v>3</v>
      </c>
      <c r="D30" s="171" t="n">
        <v>8</v>
      </c>
      <c r="E30" s="172" t="n">
        <v>11</v>
      </c>
    </row>
    <row r="31" customFormat="false" ht="12.8" hidden="false" customHeight="false" outlineLevel="0" collapsed="false">
      <c r="A31" s="168" t="s">
        <v>146</v>
      </c>
      <c r="B31" s="169" t="n">
        <v>599</v>
      </c>
      <c r="C31" s="170" t="n">
        <v>263</v>
      </c>
      <c r="D31" s="171" t="n">
        <v>611</v>
      </c>
      <c r="E31" s="172" t="n">
        <v>1473</v>
      </c>
    </row>
    <row r="32" customFormat="false" ht="12.8" hidden="false" customHeight="false" outlineLevel="0" collapsed="false">
      <c r="A32" s="168" t="s">
        <v>343</v>
      </c>
      <c r="B32" s="169" t="n">
        <v>1844</v>
      </c>
      <c r="C32" s="170" t="n">
        <v>453</v>
      </c>
      <c r="D32" s="171" t="n">
        <v>76</v>
      </c>
      <c r="E32" s="172" t="n">
        <v>2373</v>
      </c>
    </row>
    <row r="33" customFormat="false" ht="12.8" hidden="false" customHeight="false" outlineLevel="0" collapsed="false">
      <c r="A33" s="168" t="s">
        <v>122</v>
      </c>
      <c r="B33" s="169" t="n">
        <v>106</v>
      </c>
      <c r="C33" s="170" t="n">
        <v>58</v>
      </c>
      <c r="D33" s="171" t="n">
        <v>344</v>
      </c>
      <c r="E33" s="172" t="n">
        <v>508</v>
      </c>
    </row>
    <row r="34" customFormat="false" ht="12.8" hidden="false" customHeight="false" outlineLevel="0" collapsed="false">
      <c r="A34" s="168" t="s">
        <v>539</v>
      </c>
      <c r="B34" s="174"/>
      <c r="C34" s="175"/>
      <c r="D34" s="171" t="n">
        <v>1</v>
      </c>
      <c r="E34" s="172" t="n">
        <v>1</v>
      </c>
    </row>
    <row r="35" customFormat="false" ht="12.8" hidden="false" customHeight="false" outlineLevel="0" collapsed="false">
      <c r="A35" s="168" t="s">
        <v>242</v>
      </c>
      <c r="B35" s="169" t="n">
        <v>46</v>
      </c>
      <c r="C35" s="170" t="n">
        <v>26</v>
      </c>
      <c r="D35" s="171" t="n">
        <v>87</v>
      </c>
      <c r="E35" s="172" t="n">
        <v>159</v>
      </c>
    </row>
    <row r="36" customFormat="false" ht="12.8" hidden="false" customHeight="false" outlineLevel="0" collapsed="false">
      <c r="A36" s="168" t="s">
        <v>515</v>
      </c>
      <c r="B36" s="174"/>
      <c r="C36" s="170" t="n">
        <v>2</v>
      </c>
      <c r="D36" s="171" t="n">
        <v>1</v>
      </c>
      <c r="E36" s="172" t="n">
        <v>3</v>
      </c>
    </row>
    <row r="37" customFormat="false" ht="12.8" hidden="false" customHeight="false" outlineLevel="0" collapsed="false">
      <c r="A37" s="168" t="s">
        <v>202</v>
      </c>
      <c r="B37" s="169" t="n">
        <v>59</v>
      </c>
      <c r="C37" s="170" t="n">
        <v>30</v>
      </c>
      <c r="D37" s="171" t="n">
        <v>41</v>
      </c>
      <c r="E37" s="172" t="n">
        <v>130</v>
      </c>
    </row>
    <row r="38" customFormat="false" ht="12.8" hidden="false" customHeight="false" outlineLevel="0" collapsed="false">
      <c r="A38" s="168" t="s">
        <v>491</v>
      </c>
      <c r="B38" s="174"/>
      <c r="C38" s="175"/>
      <c r="D38" s="171" t="n">
        <v>1</v>
      </c>
      <c r="E38" s="172" t="n">
        <v>1</v>
      </c>
    </row>
    <row r="39" customFormat="false" ht="12.8" hidden="false" customHeight="false" outlineLevel="0" collapsed="false">
      <c r="A39" s="168" t="s">
        <v>263</v>
      </c>
      <c r="B39" s="169" t="n">
        <v>274</v>
      </c>
      <c r="C39" s="170" t="n">
        <v>71</v>
      </c>
      <c r="D39" s="171" t="n">
        <v>89</v>
      </c>
      <c r="E39" s="172" t="n">
        <v>434</v>
      </c>
    </row>
    <row r="40" customFormat="false" ht="12.8" hidden="false" customHeight="false" outlineLevel="0" collapsed="false">
      <c r="A40" s="168" t="s">
        <v>170</v>
      </c>
      <c r="B40" s="169" t="n">
        <v>1379</v>
      </c>
      <c r="C40" s="170" t="n">
        <v>657</v>
      </c>
      <c r="D40" s="171" t="n">
        <v>1018</v>
      </c>
      <c r="E40" s="172" t="n">
        <v>3054</v>
      </c>
    </row>
    <row r="41" customFormat="false" ht="12.8" hidden="false" customHeight="false" outlineLevel="0" collapsed="false">
      <c r="A41" s="168" t="s">
        <v>407</v>
      </c>
      <c r="B41" s="174"/>
      <c r="C41" s="175"/>
      <c r="D41" s="171" t="n">
        <v>3</v>
      </c>
      <c r="E41" s="172" t="n">
        <v>3</v>
      </c>
    </row>
    <row r="42" customFormat="false" ht="12.8" hidden="false" customHeight="false" outlineLevel="0" collapsed="false">
      <c r="A42" s="168" t="s">
        <v>154</v>
      </c>
      <c r="B42" s="169" t="n">
        <v>371</v>
      </c>
      <c r="C42" s="170" t="n">
        <v>142</v>
      </c>
      <c r="D42" s="171" t="n">
        <v>244</v>
      </c>
      <c r="E42" s="172" t="n">
        <v>757</v>
      </c>
    </row>
    <row r="43" customFormat="false" ht="12.8" hidden="false" customHeight="false" outlineLevel="0" collapsed="false">
      <c r="A43" s="168" t="s">
        <v>252</v>
      </c>
      <c r="B43" s="169" t="n">
        <v>1159</v>
      </c>
      <c r="C43" s="170" t="n">
        <v>157</v>
      </c>
      <c r="D43" s="171" t="n">
        <v>278</v>
      </c>
      <c r="E43" s="172" t="n">
        <v>1594</v>
      </c>
    </row>
    <row r="44" customFormat="false" ht="12.8" hidden="false" customHeight="false" outlineLevel="0" collapsed="false">
      <c r="A44" s="168" t="s">
        <v>186</v>
      </c>
      <c r="B44" s="169" t="n">
        <v>400</v>
      </c>
      <c r="C44" s="170" t="n">
        <v>169</v>
      </c>
      <c r="D44" s="171" t="n">
        <v>517</v>
      </c>
      <c r="E44" s="172" t="n">
        <v>1086</v>
      </c>
    </row>
    <row r="45" customFormat="false" ht="12.8" hidden="false" customHeight="false" outlineLevel="0" collapsed="false">
      <c r="A45" s="168" t="s">
        <v>547</v>
      </c>
      <c r="B45" s="174"/>
      <c r="C45" s="175"/>
      <c r="D45" s="171" t="n">
        <v>1</v>
      </c>
      <c r="E45" s="172" t="n">
        <v>1</v>
      </c>
    </row>
    <row r="46" customFormat="false" ht="12.8" hidden="false" customHeight="false" outlineLevel="0" collapsed="false">
      <c r="A46" s="168" t="s">
        <v>178</v>
      </c>
      <c r="B46" s="169" t="n">
        <v>251</v>
      </c>
      <c r="C46" s="170" t="n">
        <v>281</v>
      </c>
      <c r="D46" s="171" t="n">
        <v>607</v>
      </c>
      <c r="E46" s="172" t="n">
        <v>1139</v>
      </c>
    </row>
    <row r="47" customFormat="false" ht="12.8" hidden="false" customHeight="false" outlineLevel="0" collapsed="false">
      <c r="A47" s="168" t="s">
        <v>810</v>
      </c>
      <c r="B47" s="174"/>
      <c r="C47" s="175"/>
      <c r="D47" s="171" t="n">
        <v>1</v>
      </c>
      <c r="E47" s="172" t="n">
        <v>1</v>
      </c>
    </row>
    <row r="48" customFormat="false" ht="12.8" hidden="false" customHeight="false" outlineLevel="0" collapsed="false">
      <c r="A48" s="168" t="s">
        <v>287</v>
      </c>
      <c r="B48" s="169" t="n">
        <v>259</v>
      </c>
      <c r="C48" s="170" t="n">
        <v>73</v>
      </c>
      <c r="D48" s="171" t="n">
        <v>101</v>
      </c>
      <c r="E48" s="172" t="n">
        <v>433</v>
      </c>
    </row>
    <row r="49" customFormat="false" ht="12.8" hidden="false" customHeight="false" outlineLevel="0" collapsed="false">
      <c r="A49" s="168" t="s">
        <v>70</v>
      </c>
      <c r="B49" s="169" t="n">
        <v>5548</v>
      </c>
      <c r="C49" s="170" t="n">
        <v>2586</v>
      </c>
      <c r="D49" s="171" t="n">
        <v>1604</v>
      </c>
      <c r="E49" s="172" t="n">
        <v>9738</v>
      </c>
    </row>
    <row r="50" customFormat="false" ht="12.8" hidden="false" customHeight="false" outlineLevel="0" collapsed="false">
      <c r="A50" s="168" t="s">
        <v>307</v>
      </c>
      <c r="B50" s="169" t="n">
        <v>57</v>
      </c>
      <c r="C50" s="170" t="n">
        <v>41</v>
      </c>
      <c r="D50" s="171" t="n">
        <v>60</v>
      </c>
      <c r="E50" s="172" t="n">
        <v>158</v>
      </c>
    </row>
    <row r="51" customFormat="false" ht="12.8" hidden="false" customHeight="false" outlineLevel="0" collapsed="false">
      <c r="A51" s="168" t="s">
        <v>271</v>
      </c>
      <c r="B51" s="169" t="n">
        <v>186</v>
      </c>
      <c r="C51" s="170" t="n">
        <v>67</v>
      </c>
      <c r="D51" s="171" t="n">
        <v>254</v>
      </c>
      <c r="E51" s="172" t="n">
        <v>507</v>
      </c>
    </row>
    <row r="52" customFormat="false" ht="12.8" hidden="false" customHeight="false" outlineLevel="0" collapsed="false">
      <c r="A52" s="168" t="s">
        <v>78</v>
      </c>
      <c r="B52" s="169" t="n">
        <v>3521</v>
      </c>
      <c r="C52" s="170" t="n">
        <v>4185</v>
      </c>
      <c r="D52" s="171" t="n">
        <v>6261</v>
      </c>
      <c r="E52" s="172" t="n">
        <v>13967</v>
      </c>
    </row>
    <row r="53" customFormat="false" ht="12.8" hidden="false" customHeight="false" outlineLevel="0" collapsed="false">
      <c r="A53" s="168" t="s">
        <v>451</v>
      </c>
      <c r="B53" s="169" t="n">
        <v>18</v>
      </c>
      <c r="C53" s="170" t="n">
        <v>9</v>
      </c>
      <c r="D53" s="171" t="n">
        <v>7</v>
      </c>
      <c r="E53" s="172" t="n">
        <v>34</v>
      </c>
    </row>
    <row r="54" customFormat="false" ht="12.8" hidden="false" customHeight="false" outlineLevel="0" collapsed="false">
      <c r="A54" s="168" t="s">
        <v>551</v>
      </c>
      <c r="B54" s="174"/>
      <c r="C54" s="175"/>
      <c r="D54" s="171" t="n">
        <v>1</v>
      </c>
      <c r="E54" s="172" t="n">
        <v>1</v>
      </c>
    </row>
    <row r="55" customFormat="false" ht="12.8" hidden="false" customHeight="false" outlineLevel="0" collapsed="false">
      <c r="A55" s="168" t="s">
        <v>299</v>
      </c>
      <c r="B55" s="169" t="n">
        <v>108</v>
      </c>
      <c r="C55" s="170" t="n">
        <v>27</v>
      </c>
      <c r="D55" s="171" t="n">
        <v>67</v>
      </c>
      <c r="E55" s="172" t="n">
        <v>202</v>
      </c>
    </row>
    <row r="56" customFormat="false" ht="12.8" hidden="false" customHeight="false" outlineLevel="0" collapsed="false">
      <c r="A56" s="168" t="s">
        <v>455</v>
      </c>
      <c r="B56" s="169" t="n">
        <v>15</v>
      </c>
      <c r="C56" s="170" t="n">
        <v>17</v>
      </c>
      <c r="D56" s="171" t="n">
        <v>3</v>
      </c>
      <c r="E56" s="172" t="n">
        <v>35</v>
      </c>
    </row>
    <row r="57" customFormat="false" ht="12.8" hidden="false" customHeight="false" outlineLevel="0" collapsed="false">
      <c r="A57" s="168" t="s">
        <v>543</v>
      </c>
      <c r="B57" s="174"/>
      <c r="C57" s="170" t="n">
        <v>2</v>
      </c>
      <c r="D57" s="171" t="n">
        <v>6</v>
      </c>
      <c r="E57" s="172" t="n">
        <v>8</v>
      </c>
    </row>
    <row r="58" customFormat="false" ht="12.8" hidden="false" customHeight="false" outlineLevel="0" collapsed="false">
      <c r="A58" s="168" t="s">
        <v>118</v>
      </c>
      <c r="B58" s="169" t="n">
        <v>2874</v>
      </c>
      <c r="C58" s="170" t="n">
        <v>1961</v>
      </c>
      <c r="D58" s="171" t="n">
        <v>2036</v>
      </c>
      <c r="E58" s="172" t="n">
        <v>6871</v>
      </c>
    </row>
    <row r="59" customFormat="false" ht="12.8" hidden="false" customHeight="false" outlineLevel="0" collapsed="false">
      <c r="A59" s="168" t="s">
        <v>431</v>
      </c>
      <c r="B59" s="169" t="n">
        <v>1</v>
      </c>
      <c r="C59" s="170" t="n">
        <v>1</v>
      </c>
      <c r="D59" s="171" t="n">
        <v>2</v>
      </c>
      <c r="E59" s="172" t="n">
        <v>4</v>
      </c>
    </row>
    <row r="60" customFormat="false" ht="12.8" hidden="false" customHeight="false" outlineLevel="0" collapsed="false">
      <c r="A60" s="168" t="s">
        <v>519</v>
      </c>
      <c r="B60" s="169" t="n">
        <v>1</v>
      </c>
      <c r="C60" s="170" t="n">
        <v>1</v>
      </c>
      <c r="D60" s="171" t="n">
        <v>1</v>
      </c>
      <c r="E60" s="172" t="n">
        <v>3</v>
      </c>
    </row>
    <row r="61" customFormat="false" ht="12.8" hidden="false" customHeight="false" outlineLevel="0" collapsed="false">
      <c r="A61" s="168" t="s">
        <v>206</v>
      </c>
      <c r="B61" s="169" t="n">
        <v>187</v>
      </c>
      <c r="C61" s="170" t="n">
        <v>154</v>
      </c>
      <c r="D61" s="171" t="n">
        <v>271</v>
      </c>
      <c r="E61" s="172" t="n">
        <v>612</v>
      </c>
    </row>
    <row r="62" customFormat="false" ht="12.8" hidden="false" customHeight="false" outlineLevel="0" collapsed="false">
      <c r="A62" s="168" t="s">
        <v>246</v>
      </c>
      <c r="B62" s="169" t="n">
        <v>349</v>
      </c>
      <c r="C62" s="170" t="n">
        <v>167</v>
      </c>
      <c r="D62" s="171" t="n">
        <v>421</v>
      </c>
      <c r="E62" s="172" t="n">
        <v>937</v>
      </c>
    </row>
    <row r="63" customFormat="false" ht="12.8" hidden="false" customHeight="false" outlineLevel="0" collapsed="false">
      <c r="A63" s="168" t="s">
        <v>248</v>
      </c>
      <c r="B63" s="169" t="n">
        <v>297</v>
      </c>
      <c r="C63" s="170" t="n">
        <v>185</v>
      </c>
      <c r="D63" s="171" t="n">
        <v>388</v>
      </c>
      <c r="E63" s="172" t="n">
        <v>870</v>
      </c>
    </row>
    <row r="64" customFormat="false" ht="12.8" hidden="false" customHeight="false" outlineLevel="0" collapsed="false">
      <c r="A64" s="168" t="s">
        <v>624</v>
      </c>
      <c r="B64" s="169" t="n">
        <v>1</v>
      </c>
      <c r="C64" s="170" t="n">
        <v>1</v>
      </c>
      <c r="D64" s="171" t="n">
        <v>1</v>
      </c>
      <c r="E64" s="172" t="n">
        <v>3</v>
      </c>
    </row>
    <row r="65" customFormat="false" ht="12.8" hidden="false" customHeight="false" outlineLevel="0" collapsed="false">
      <c r="A65" s="168" t="s">
        <v>459</v>
      </c>
      <c r="B65" s="169" t="n">
        <v>3</v>
      </c>
      <c r="C65" s="170" t="n">
        <v>2</v>
      </c>
      <c r="D65" s="171" t="n">
        <v>7</v>
      </c>
      <c r="E65" s="172" t="n">
        <v>12</v>
      </c>
    </row>
    <row r="66" customFormat="false" ht="12.8" hidden="false" customHeight="false" outlineLevel="0" collapsed="false">
      <c r="A66" s="168" t="s">
        <v>403</v>
      </c>
      <c r="B66" s="169" t="n">
        <v>2</v>
      </c>
      <c r="C66" s="170" t="n">
        <v>4</v>
      </c>
      <c r="D66" s="171" t="n">
        <v>5</v>
      </c>
      <c r="E66" s="172" t="n">
        <v>11</v>
      </c>
    </row>
    <row r="67" customFormat="false" ht="12.8" hidden="false" customHeight="false" outlineLevel="0" collapsed="false">
      <c r="A67" s="168" t="s">
        <v>523</v>
      </c>
      <c r="B67" s="169" t="n">
        <v>1</v>
      </c>
      <c r="C67" s="170" t="n">
        <v>1</v>
      </c>
      <c r="D67" s="173"/>
      <c r="E67" s="172" t="n">
        <v>2</v>
      </c>
    </row>
    <row r="68" customFormat="false" ht="12.8" hidden="false" customHeight="false" outlineLevel="0" collapsed="false">
      <c r="A68" s="168" t="s">
        <v>315</v>
      </c>
      <c r="B68" s="169" t="n">
        <v>34</v>
      </c>
      <c r="C68" s="170" t="n">
        <v>15</v>
      </c>
      <c r="D68" s="171" t="n">
        <v>27</v>
      </c>
      <c r="E68" s="172" t="n">
        <v>76</v>
      </c>
    </row>
    <row r="69" customFormat="false" ht="12.8" hidden="false" customHeight="false" outlineLevel="0" collapsed="false">
      <c r="A69" s="168" t="s">
        <v>391</v>
      </c>
      <c r="B69" s="169" t="n">
        <v>18</v>
      </c>
      <c r="C69" s="170" t="n">
        <v>6</v>
      </c>
      <c r="D69" s="171" t="n">
        <v>29</v>
      </c>
      <c r="E69" s="172" t="n">
        <v>53</v>
      </c>
    </row>
    <row r="70" customFormat="false" ht="12.8" hidden="false" customHeight="false" outlineLevel="0" collapsed="false">
      <c r="A70" s="168" t="s">
        <v>339</v>
      </c>
      <c r="B70" s="169" t="n">
        <v>42</v>
      </c>
      <c r="C70" s="170" t="n">
        <v>27</v>
      </c>
      <c r="D70" s="171" t="n">
        <v>35</v>
      </c>
      <c r="E70" s="172" t="n">
        <v>104</v>
      </c>
    </row>
    <row r="71" customFormat="false" ht="12.8" hidden="false" customHeight="false" outlineLevel="0" collapsed="false">
      <c r="A71" s="168" t="s">
        <v>130</v>
      </c>
      <c r="B71" s="169" t="n">
        <v>182</v>
      </c>
      <c r="C71" s="170" t="n">
        <v>129</v>
      </c>
      <c r="D71" s="171" t="n">
        <v>1204</v>
      </c>
      <c r="E71" s="172" t="n">
        <v>1515</v>
      </c>
    </row>
    <row r="72" customFormat="false" ht="12.8" hidden="false" customHeight="false" outlineLevel="0" collapsed="false">
      <c r="A72" s="168" t="s">
        <v>559</v>
      </c>
      <c r="B72" s="174"/>
      <c r="C72" s="175"/>
      <c r="D72" s="171" t="n">
        <v>1</v>
      </c>
      <c r="E72" s="172" t="n">
        <v>1</v>
      </c>
    </row>
    <row r="73" customFormat="false" ht="12.8" hidden="false" customHeight="false" outlineLevel="0" collapsed="false">
      <c r="A73" s="168" t="s">
        <v>799</v>
      </c>
      <c r="B73" s="169" t="n">
        <v>6</v>
      </c>
      <c r="C73" s="170" t="n">
        <v>1</v>
      </c>
      <c r="D73" s="171" t="n">
        <v>1</v>
      </c>
      <c r="E73" s="172" t="n">
        <v>8</v>
      </c>
    </row>
    <row r="74" customFormat="false" ht="12.8" hidden="false" customHeight="false" outlineLevel="0" collapsed="false">
      <c r="A74" s="168" t="s">
        <v>535</v>
      </c>
      <c r="B74" s="169" t="n">
        <v>5</v>
      </c>
      <c r="C74" s="170" t="n">
        <v>2</v>
      </c>
      <c r="D74" s="171" t="n">
        <v>4</v>
      </c>
      <c r="E74" s="172" t="n">
        <v>11</v>
      </c>
    </row>
    <row r="75" customFormat="false" ht="12.8" hidden="false" customHeight="false" outlineLevel="0" collapsed="false">
      <c r="A75" s="168" t="s">
        <v>379</v>
      </c>
      <c r="B75" s="169" t="n">
        <v>23</v>
      </c>
      <c r="C75" s="170" t="n">
        <v>30</v>
      </c>
      <c r="D75" s="171" t="n">
        <v>97</v>
      </c>
      <c r="E75" s="172" t="n">
        <v>150</v>
      </c>
    </row>
    <row r="76" customFormat="false" ht="12.8" hidden="false" customHeight="false" outlineLevel="0" collapsed="false">
      <c r="A76" s="168" t="s">
        <v>283</v>
      </c>
      <c r="B76" s="169" t="n">
        <v>113</v>
      </c>
      <c r="C76" s="170" t="n">
        <v>78</v>
      </c>
      <c r="D76" s="171" t="n">
        <v>147</v>
      </c>
      <c r="E76" s="172" t="n">
        <v>338</v>
      </c>
    </row>
    <row r="77" customFormat="false" ht="12.8" hidden="false" customHeight="false" outlineLevel="0" collapsed="false">
      <c r="A77" s="168" t="s">
        <v>423</v>
      </c>
      <c r="B77" s="169" t="n">
        <v>9</v>
      </c>
      <c r="C77" s="170" t="n">
        <v>3</v>
      </c>
      <c r="D77" s="171" t="n">
        <v>10</v>
      </c>
      <c r="E77" s="172" t="n">
        <v>22</v>
      </c>
    </row>
    <row r="78" customFormat="false" ht="12.8" hidden="false" customHeight="false" outlineLevel="0" collapsed="false">
      <c r="A78" s="168" t="s">
        <v>295</v>
      </c>
      <c r="B78" s="169" t="n">
        <v>41</v>
      </c>
      <c r="C78" s="170" t="n">
        <v>47</v>
      </c>
      <c r="D78" s="171" t="n">
        <v>121</v>
      </c>
      <c r="E78" s="172" t="n">
        <v>209</v>
      </c>
    </row>
    <row r="79" customFormat="false" ht="12.8" hidden="false" customHeight="false" outlineLevel="0" collapsed="false">
      <c r="A79" s="168" t="s">
        <v>355</v>
      </c>
      <c r="B79" s="174"/>
      <c r="C79" s="175"/>
      <c r="D79" s="171" t="n">
        <v>1</v>
      </c>
      <c r="E79" s="172" t="n">
        <v>1</v>
      </c>
    </row>
    <row r="80" customFormat="false" ht="12.8" hidden="false" customHeight="false" outlineLevel="0" collapsed="false">
      <c r="A80" s="168" t="s">
        <v>98</v>
      </c>
      <c r="B80" s="169" t="n">
        <v>1202</v>
      </c>
      <c r="C80" s="170" t="n">
        <v>1025</v>
      </c>
      <c r="D80" s="171" t="n">
        <v>2250</v>
      </c>
      <c r="E80" s="172" t="n">
        <v>4477</v>
      </c>
    </row>
    <row r="81" customFormat="false" ht="12.8" hidden="false" customHeight="false" outlineLevel="0" collapsed="false">
      <c r="A81" s="168" t="s">
        <v>331</v>
      </c>
      <c r="B81" s="169" t="n">
        <v>37</v>
      </c>
      <c r="C81" s="170" t="n">
        <v>19</v>
      </c>
      <c r="D81" s="171" t="n">
        <v>53</v>
      </c>
      <c r="E81" s="172" t="n">
        <v>109</v>
      </c>
    </row>
    <row r="82" customFormat="false" ht="12.8" hidden="false" customHeight="false" outlineLevel="0" collapsed="false">
      <c r="A82" s="168" t="s">
        <v>812</v>
      </c>
      <c r="B82" s="174"/>
      <c r="C82" s="175"/>
      <c r="D82" s="171" t="n">
        <v>1</v>
      </c>
      <c r="E82" s="172" t="n">
        <v>1</v>
      </c>
    </row>
    <row r="83" customFormat="false" ht="12.8" hidden="false" customHeight="false" outlineLevel="0" collapsed="false">
      <c r="A83" s="168" t="s">
        <v>275</v>
      </c>
      <c r="B83" s="169" t="n">
        <v>250</v>
      </c>
      <c r="C83" s="170" t="n">
        <v>205</v>
      </c>
      <c r="D83" s="171" t="n">
        <v>313</v>
      </c>
      <c r="E83" s="172" t="n">
        <v>768</v>
      </c>
    </row>
    <row r="84" customFormat="false" ht="12.8" hidden="false" customHeight="false" outlineLevel="0" collapsed="false">
      <c r="A84" s="168" t="s">
        <v>158</v>
      </c>
      <c r="B84" s="169" t="n">
        <v>379</v>
      </c>
      <c r="C84" s="170" t="n">
        <v>164</v>
      </c>
      <c r="D84" s="171" t="n">
        <v>357</v>
      </c>
      <c r="E84" s="172" t="n">
        <v>900</v>
      </c>
    </row>
    <row r="85" customFormat="false" ht="12.8" hidden="false" customHeight="false" outlineLevel="0" collapsed="false">
      <c r="A85" s="168" t="s">
        <v>291</v>
      </c>
      <c r="B85" s="169" t="n">
        <v>88</v>
      </c>
      <c r="C85" s="170" t="n">
        <v>131</v>
      </c>
      <c r="D85" s="171" t="n">
        <v>393</v>
      </c>
      <c r="E85" s="172" t="n">
        <v>612</v>
      </c>
    </row>
    <row r="86" customFormat="false" ht="12.8" hidden="false" customHeight="false" outlineLevel="0" collapsed="false">
      <c r="A86" s="168" t="s">
        <v>411</v>
      </c>
      <c r="B86" s="169" t="n">
        <v>69</v>
      </c>
      <c r="C86" s="170" t="n">
        <v>16</v>
      </c>
      <c r="D86" s="171" t="n">
        <v>27</v>
      </c>
      <c r="E86" s="172" t="n">
        <v>112</v>
      </c>
    </row>
    <row r="87" customFormat="false" ht="12.8" hidden="false" customHeight="false" outlineLevel="0" collapsed="false">
      <c r="A87" s="168" t="s">
        <v>194</v>
      </c>
      <c r="B87" s="169" t="n">
        <v>56</v>
      </c>
      <c r="C87" s="170" t="n">
        <v>22</v>
      </c>
      <c r="D87" s="171" t="n">
        <v>94</v>
      </c>
      <c r="E87" s="172" t="n">
        <v>172</v>
      </c>
    </row>
    <row r="88" customFormat="false" ht="12.8" hidden="false" customHeight="false" outlineLevel="0" collapsed="false">
      <c r="A88" s="168" t="s">
        <v>267</v>
      </c>
      <c r="B88" s="169" t="n">
        <v>557</v>
      </c>
      <c r="C88" s="170" t="n">
        <v>161</v>
      </c>
      <c r="D88" s="171" t="n">
        <v>126</v>
      </c>
      <c r="E88" s="172" t="n">
        <v>844</v>
      </c>
    </row>
    <row r="89" customFormat="false" ht="12.8" hidden="false" customHeight="false" outlineLevel="0" collapsed="false">
      <c r="A89" s="168" t="s">
        <v>134</v>
      </c>
      <c r="B89" s="169" t="n">
        <v>2362</v>
      </c>
      <c r="C89" s="170" t="n">
        <v>1708</v>
      </c>
      <c r="D89" s="171" t="n">
        <v>1555</v>
      </c>
      <c r="E89" s="172" t="n">
        <v>5625</v>
      </c>
    </row>
    <row r="90" customFormat="false" ht="12.8" hidden="false" customHeight="false" outlineLevel="0" collapsed="false">
      <c r="A90" s="168" t="s">
        <v>351</v>
      </c>
      <c r="B90" s="169" t="n">
        <v>34</v>
      </c>
      <c r="C90" s="170" t="n">
        <v>8</v>
      </c>
      <c r="D90" s="171" t="n">
        <v>20</v>
      </c>
      <c r="E90" s="172" t="n">
        <v>62</v>
      </c>
    </row>
    <row r="91" customFormat="false" ht="12.8" hidden="false" customHeight="false" outlineLevel="0" collapsed="false">
      <c r="A91" s="168" t="s">
        <v>303</v>
      </c>
      <c r="B91" s="169" t="n">
        <v>145</v>
      </c>
      <c r="C91" s="170" t="n">
        <v>70</v>
      </c>
      <c r="D91" s="171" t="n">
        <v>140</v>
      </c>
      <c r="E91" s="172" t="n">
        <v>355</v>
      </c>
    </row>
    <row r="92" customFormat="false" ht="12.8" hidden="false" customHeight="false" outlineLevel="0" collapsed="false">
      <c r="A92" s="168" t="s">
        <v>106</v>
      </c>
      <c r="B92" s="169" t="n">
        <v>949</v>
      </c>
      <c r="C92" s="170" t="n">
        <v>762</v>
      </c>
      <c r="D92" s="171" t="n">
        <v>1211</v>
      </c>
      <c r="E92" s="172" t="n">
        <v>2922</v>
      </c>
    </row>
    <row r="93" customFormat="false" ht="12.8" hidden="false" customHeight="false" outlineLevel="0" collapsed="false">
      <c r="A93" s="168" t="s">
        <v>463</v>
      </c>
      <c r="B93" s="169" t="n">
        <v>2</v>
      </c>
      <c r="C93" s="170" t="n">
        <v>1</v>
      </c>
      <c r="D93" s="171" t="n">
        <v>5</v>
      </c>
      <c r="E93" s="172" t="n">
        <v>8</v>
      </c>
    </row>
    <row r="94" customFormat="false" ht="12.8" hidden="false" customHeight="false" outlineLevel="0" collapsed="false">
      <c r="A94" s="168" t="s">
        <v>395</v>
      </c>
      <c r="B94" s="169" t="n">
        <v>5</v>
      </c>
      <c r="C94" s="170" t="n">
        <v>2</v>
      </c>
      <c r="D94" s="171" t="n">
        <v>9</v>
      </c>
      <c r="E94" s="172" t="n">
        <v>16</v>
      </c>
    </row>
    <row r="95" customFormat="false" ht="12.8" hidden="false" customHeight="false" outlineLevel="0" collapsed="false">
      <c r="A95" s="168" t="s">
        <v>527</v>
      </c>
      <c r="B95" s="169" t="n">
        <v>2</v>
      </c>
      <c r="C95" s="170" t="n">
        <v>7</v>
      </c>
      <c r="D95" s="171" t="n">
        <v>2</v>
      </c>
      <c r="E95" s="172" t="n">
        <v>11</v>
      </c>
    </row>
    <row r="96" customFormat="false" ht="12.8" hidden="false" customHeight="false" outlineLevel="0" collapsed="false">
      <c r="A96" s="168" t="s">
        <v>435</v>
      </c>
      <c r="B96" s="174"/>
      <c r="C96" s="170" t="n">
        <v>1</v>
      </c>
      <c r="D96" s="171" t="n">
        <v>4</v>
      </c>
      <c r="E96" s="172" t="n">
        <v>5</v>
      </c>
    </row>
    <row r="97" customFormat="false" ht="12.8" hidden="false" customHeight="false" outlineLevel="0" collapsed="false">
      <c r="A97" s="168" t="s">
        <v>327</v>
      </c>
      <c r="B97" s="169" t="n">
        <v>52</v>
      </c>
      <c r="C97" s="170" t="n">
        <v>33</v>
      </c>
      <c r="D97" s="171" t="n">
        <v>80</v>
      </c>
      <c r="E97" s="172" t="n">
        <v>165</v>
      </c>
    </row>
    <row r="98" customFormat="false" ht="12.8" hidden="false" customHeight="false" outlineLevel="0" collapsed="false">
      <c r="A98" s="168" t="s">
        <v>82</v>
      </c>
      <c r="B98" s="169" t="n">
        <v>2438</v>
      </c>
      <c r="C98" s="170" t="n">
        <v>1938</v>
      </c>
      <c r="D98" s="171" t="n">
        <v>3688</v>
      </c>
      <c r="E98" s="172" t="n">
        <v>8064</v>
      </c>
    </row>
    <row r="99" customFormat="false" ht="12.8" hidden="false" customHeight="false" outlineLevel="0" collapsed="false">
      <c r="A99" s="168" t="s">
        <v>359</v>
      </c>
      <c r="B99" s="169" t="n">
        <v>10</v>
      </c>
      <c r="C99" s="170" t="n">
        <v>6</v>
      </c>
      <c r="D99" s="171" t="n">
        <v>16</v>
      </c>
      <c r="E99" s="172" t="n">
        <v>32</v>
      </c>
    </row>
    <row r="100" customFormat="false" ht="12.8" hidden="false" customHeight="false" outlineLevel="0" collapsed="false">
      <c r="A100" s="168" t="s">
        <v>48</v>
      </c>
      <c r="B100" s="169" t="n">
        <v>103</v>
      </c>
      <c r="C100" s="170" t="n">
        <v>36</v>
      </c>
      <c r="D100" s="171" t="n">
        <v>106</v>
      </c>
      <c r="E100" s="172" t="n">
        <v>245</v>
      </c>
    </row>
    <row r="101" customFormat="false" ht="12.8" hidden="false" customHeight="false" outlineLevel="0" collapsed="false">
      <c r="A101" s="168" t="s">
        <v>222</v>
      </c>
      <c r="B101" s="169" t="n">
        <v>47</v>
      </c>
      <c r="C101" s="170" t="n">
        <v>16</v>
      </c>
      <c r="D101" s="171" t="n">
        <v>64</v>
      </c>
      <c r="E101" s="172" t="n">
        <v>127</v>
      </c>
    </row>
    <row r="102" customFormat="false" ht="12.8" hidden="false" customHeight="false" outlineLevel="0" collapsed="false">
      <c r="A102" s="168" t="s">
        <v>467</v>
      </c>
      <c r="B102" s="169" t="n">
        <v>1</v>
      </c>
      <c r="C102" s="170" t="n">
        <v>1</v>
      </c>
      <c r="D102" s="171" t="n">
        <v>3</v>
      </c>
      <c r="E102" s="172" t="n">
        <v>5</v>
      </c>
    </row>
    <row r="103" customFormat="false" ht="12.8" hidden="false" customHeight="false" outlineLevel="0" collapsed="false">
      <c r="A103" s="168" t="s">
        <v>94</v>
      </c>
      <c r="B103" s="169" t="n">
        <v>1971</v>
      </c>
      <c r="C103" s="170" t="n">
        <v>1664</v>
      </c>
      <c r="D103" s="171" t="n">
        <v>3063</v>
      </c>
      <c r="E103" s="172" t="n">
        <v>6698</v>
      </c>
    </row>
    <row r="104" customFormat="false" ht="12.8" hidden="false" customHeight="false" outlineLevel="0" collapsed="false">
      <c r="A104" s="168" t="s">
        <v>555</v>
      </c>
      <c r="B104" s="174"/>
      <c r="C104" s="175"/>
      <c r="D104" s="171" t="n">
        <v>2</v>
      </c>
      <c r="E104" s="172" t="n">
        <v>2</v>
      </c>
    </row>
    <row r="105" customFormat="false" ht="12.8" hidden="false" customHeight="false" outlineLevel="0" collapsed="false">
      <c r="A105" s="168" t="s">
        <v>335</v>
      </c>
      <c r="B105" s="174"/>
      <c r="C105" s="175"/>
      <c r="D105" s="171" t="n">
        <v>88</v>
      </c>
      <c r="E105" s="172" t="n">
        <v>88</v>
      </c>
    </row>
    <row r="106" customFormat="false" ht="12.8" hidden="false" customHeight="false" outlineLevel="0" collapsed="false">
      <c r="A106" s="168" t="s">
        <v>685</v>
      </c>
      <c r="B106" s="169" t="n">
        <v>73</v>
      </c>
      <c r="C106" s="170" t="n">
        <v>75</v>
      </c>
      <c r="D106" s="173"/>
      <c r="E106" s="172" t="n">
        <v>148</v>
      </c>
    </row>
    <row r="107" customFormat="false" ht="12.8" hidden="false" customHeight="false" outlineLevel="0" collapsed="false">
      <c r="A107" s="168" t="s">
        <v>495</v>
      </c>
      <c r="B107" s="174"/>
      <c r="C107" s="175"/>
      <c r="D107" s="171" t="n">
        <v>1</v>
      </c>
      <c r="E107" s="172" t="n">
        <v>1</v>
      </c>
    </row>
    <row r="108" customFormat="false" ht="12.8" hidden="false" customHeight="false" outlineLevel="0" collapsed="false">
      <c r="A108" s="168" t="s">
        <v>803</v>
      </c>
      <c r="B108" s="169" t="n">
        <v>3</v>
      </c>
      <c r="C108" s="170" t="n">
        <v>1</v>
      </c>
      <c r="D108" s="171" t="n">
        <v>2</v>
      </c>
      <c r="E108" s="172" t="n">
        <v>6</v>
      </c>
    </row>
    <row r="109" customFormat="false" ht="12.8" hidden="false" customHeight="false" outlineLevel="0" collapsed="false">
      <c r="A109" s="168" t="s">
        <v>214</v>
      </c>
      <c r="B109" s="169" t="n">
        <v>939</v>
      </c>
      <c r="C109" s="170" t="n">
        <v>386</v>
      </c>
      <c r="D109" s="171" t="n">
        <v>481</v>
      </c>
      <c r="E109" s="172" t="n">
        <v>1806</v>
      </c>
    </row>
    <row r="110" customFormat="false" ht="12.8" hidden="false" customHeight="false" outlineLevel="0" collapsed="false">
      <c r="A110" s="168" t="s">
        <v>102</v>
      </c>
      <c r="B110" s="169" t="n">
        <v>1401</v>
      </c>
      <c r="C110" s="170" t="n">
        <v>887</v>
      </c>
      <c r="D110" s="171" t="n">
        <v>1586</v>
      </c>
      <c r="E110" s="172" t="n">
        <v>3874</v>
      </c>
    </row>
    <row r="111" customFormat="false" ht="12.8" hidden="false" customHeight="false" outlineLevel="0" collapsed="false">
      <c r="A111" s="168" t="s">
        <v>198</v>
      </c>
      <c r="B111" s="169" t="n">
        <v>131</v>
      </c>
      <c r="C111" s="170" t="n">
        <v>59</v>
      </c>
      <c r="D111" s="171" t="n">
        <v>102</v>
      </c>
      <c r="E111" s="172" t="n">
        <v>292</v>
      </c>
    </row>
    <row r="112" customFormat="false" ht="12.8" hidden="false" customHeight="false" outlineLevel="0" collapsed="false">
      <c r="A112" s="168" t="s">
        <v>439</v>
      </c>
      <c r="B112" s="174"/>
      <c r="C112" s="170" t="n">
        <v>3</v>
      </c>
      <c r="D112" s="171" t="n">
        <v>8</v>
      </c>
      <c r="E112" s="172" t="n">
        <v>11</v>
      </c>
    </row>
    <row r="113" customFormat="false" ht="12.8" hidden="false" customHeight="false" outlineLevel="0" collapsed="false">
      <c r="A113" s="168" t="s">
        <v>126</v>
      </c>
      <c r="B113" s="169" t="n">
        <v>2358</v>
      </c>
      <c r="C113" s="170" t="n">
        <v>1358</v>
      </c>
      <c r="D113" s="171" t="n">
        <v>994</v>
      </c>
      <c r="E113" s="172" t="n">
        <v>4710</v>
      </c>
    </row>
    <row r="114" customFormat="false" ht="12.8" hidden="false" customHeight="false" outlineLevel="0" collapsed="false">
      <c r="A114" s="168" t="s">
        <v>804</v>
      </c>
      <c r="B114" s="174"/>
      <c r="C114" s="170" t="n">
        <v>1</v>
      </c>
      <c r="D114" s="173"/>
      <c r="E114" s="172" t="n">
        <v>1</v>
      </c>
    </row>
    <row r="115" customFormat="false" ht="12.8" hidden="false" customHeight="false" outlineLevel="0" collapsed="false">
      <c r="A115" s="168" t="s">
        <v>190</v>
      </c>
      <c r="B115" s="169" t="n">
        <v>168</v>
      </c>
      <c r="C115" s="170" t="n">
        <v>128</v>
      </c>
      <c r="D115" s="171" t="n">
        <v>176</v>
      </c>
      <c r="E115" s="172" t="n">
        <v>472</v>
      </c>
    </row>
    <row r="116" customFormat="false" ht="12.8" hidden="false" customHeight="false" outlineLevel="0" collapsed="false">
      <c r="A116" s="168" t="s">
        <v>150</v>
      </c>
      <c r="B116" s="169" t="n">
        <v>1388</v>
      </c>
      <c r="C116" s="170" t="n">
        <v>852</v>
      </c>
      <c r="D116" s="171" t="n">
        <v>1253</v>
      </c>
      <c r="E116" s="172" t="n">
        <v>3493</v>
      </c>
    </row>
    <row r="117" customFormat="false" ht="12.8" hidden="false" customHeight="false" outlineLevel="0" collapsed="false">
      <c r="A117" s="168" t="s">
        <v>110</v>
      </c>
      <c r="B117" s="169" t="n">
        <v>799</v>
      </c>
      <c r="C117" s="170" t="n">
        <v>1212</v>
      </c>
      <c r="D117" s="171" t="n">
        <v>1433</v>
      </c>
      <c r="E117" s="172" t="n">
        <v>3444</v>
      </c>
    </row>
    <row r="118" customFormat="false" ht="12.8" hidden="false" customHeight="false" outlineLevel="0" collapsed="false">
      <c r="A118" s="168" t="s">
        <v>715</v>
      </c>
      <c r="B118" s="174"/>
      <c r="C118" s="170" t="n">
        <v>1</v>
      </c>
      <c r="D118" s="173"/>
      <c r="E118" s="172" t="n">
        <v>1</v>
      </c>
    </row>
    <row r="119" customFormat="false" ht="12.8" hidden="false" customHeight="false" outlineLevel="0" collapsed="false">
      <c r="A119" s="168" t="s">
        <v>471</v>
      </c>
      <c r="B119" s="169" t="n">
        <v>18</v>
      </c>
      <c r="C119" s="170" t="n">
        <v>4</v>
      </c>
      <c r="D119" s="171" t="n">
        <v>4</v>
      </c>
      <c r="E119" s="172" t="n">
        <v>26</v>
      </c>
    </row>
    <row r="120" customFormat="false" ht="12.8" hidden="false" customHeight="false" outlineLevel="0" collapsed="false">
      <c r="A120" s="168" t="s">
        <v>363</v>
      </c>
      <c r="B120" s="169" t="n">
        <v>13</v>
      </c>
      <c r="C120" s="170" t="n">
        <v>17</v>
      </c>
      <c r="D120" s="171" t="n">
        <v>14</v>
      </c>
      <c r="E120" s="172" t="n">
        <v>44</v>
      </c>
    </row>
    <row r="121" customFormat="false" ht="12.8" hidden="false" customHeight="false" outlineLevel="0" collapsed="false">
      <c r="A121" s="168" t="s">
        <v>813</v>
      </c>
      <c r="B121" s="174"/>
      <c r="C121" s="175"/>
      <c r="D121" s="171" t="n">
        <v>2</v>
      </c>
      <c r="E121" s="172" t="n">
        <v>2</v>
      </c>
    </row>
    <row r="122" customFormat="false" ht="12.8" hidden="false" customHeight="false" outlineLevel="0" collapsed="false">
      <c r="A122" s="168" t="s">
        <v>367</v>
      </c>
      <c r="B122" s="169" t="n">
        <v>16</v>
      </c>
      <c r="C122" s="170" t="n">
        <v>8</v>
      </c>
      <c r="D122" s="171" t="n">
        <v>12</v>
      </c>
      <c r="E122" s="172" t="n">
        <v>36</v>
      </c>
    </row>
    <row r="123" customFormat="false" ht="12.8" hidden="false" customHeight="false" outlineLevel="0" collapsed="false">
      <c r="A123" s="168" t="s">
        <v>166</v>
      </c>
      <c r="B123" s="169" t="n">
        <v>1226</v>
      </c>
      <c r="C123" s="170" t="n">
        <v>919</v>
      </c>
      <c r="D123" s="171" t="n">
        <v>1304</v>
      </c>
      <c r="E123" s="172" t="n">
        <v>3449</v>
      </c>
    </row>
    <row r="124" customFormat="false" ht="12.8" hidden="false" customHeight="false" outlineLevel="0" collapsed="false">
      <c r="A124" s="168" t="s">
        <v>563</v>
      </c>
      <c r="B124" s="174"/>
      <c r="C124" s="170" t="n">
        <v>1</v>
      </c>
      <c r="D124" s="173"/>
      <c r="E124" s="172" t="n">
        <v>1</v>
      </c>
    </row>
    <row r="125" customFormat="false" ht="12.8" hidden="false" customHeight="false" outlineLevel="0" collapsed="false">
      <c r="A125" s="168" t="s">
        <v>138</v>
      </c>
      <c r="B125" s="169" t="n">
        <v>550</v>
      </c>
      <c r="C125" s="170" t="n">
        <v>517</v>
      </c>
      <c r="D125" s="171" t="n">
        <v>445</v>
      </c>
      <c r="E125" s="172" t="n">
        <v>1512</v>
      </c>
    </row>
    <row r="126" customFormat="false" ht="12.8" hidden="false" customHeight="false" outlineLevel="0" collapsed="false">
      <c r="A126" s="168" t="s">
        <v>259</v>
      </c>
      <c r="B126" s="169" t="n">
        <v>196</v>
      </c>
      <c r="C126" s="170" t="n">
        <v>58</v>
      </c>
      <c r="D126" s="171" t="n">
        <v>98</v>
      </c>
      <c r="E126" s="172" t="n">
        <v>352</v>
      </c>
    </row>
    <row r="127" customFormat="false" ht="12.8" hidden="false" customHeight="false" outlineLevel="0" collapsed="false">
      <c r="A127" s="168" t="s">
        <v>475</v>
      </c>
      <c r="B127" s="174"/>
      <c r="C127" s="175"/>
      <c r="D127" s="171" t="n">
        <v>3</v>
      </c>
      <c r="E127" s="172" t="n">
        <v>3</v>
      </c>
    </row>
    <row r="128" customFormat="false" ht="12.8" hidden="false" customHeight="false" outlineLevel="0" collapsed="false">
      <c r="A128" s="168" t="s">
        <v>383</v>
      </c>
      <c r="B128" s="169" t="n">
        <v>12</v>
      </c>
      <c r="C128" s="170" t="n">
        <v>26</v>
      </c>
      <c r="D128" s="171" t="n">
        <v>32</v>
      </c>
      <c r="E128" s="172" t="n">
        <v>70</v>
      </c>
    </row>
    <row r="129" customFormat="false" ht="12.8" hidden="false" customHeight="false" outlineLevel="0" collapsed="false">
      <c r="A129" s="168" t="s">
        <v>571</v>
      </c>
      <c r="B129" s="169" t="n">
        <v>1</v>
      </c>
      <c r="C129" s="170" t="n">
        <v>3</v>
      </c>
      <c r="D129" s="171" t="n">
        <v>2</v>
      </c>
      <c r="E129" s="172" t="n">
        <v>6</v>
      </c>
    </row>
    <row r="130" customFormat="false" ht="12.8" hidden="false" customHeight="false" outlineLevel="0" collapsed="false">
      <c r="A130" s="168" t="s">
        <v>226</v>
      </c>
      <c r="B130" s="169" t="n">
        <v>178</v>
      </c>
      <c r="C130" s="170" t="n">
        <v>63</v>
      </c>
      <c r="D130" s="171" t="n">
        <v>204</v>
      </c>
      <c r="E130" s="172" t="n">
        <v>445</v>
      </c>
    </row>
    <row r="131" customFormat="false" ht="12.8" hidden="false" customHeight="false" outlineLevel="0" collapsed="false">
      <c r="A131" s="168" t="s">
        <v>58</v>
      </c>
      <c r="B131" s="169" t="n">
        <v>1412</v>
      </c>
      <c r="C131" s="170" t="n">
        <v>1143</v>
      </c>
      <c r="D131" s="171" t="n">
        <v>2695</v>
      </c>
      <c r="E131" s="172" t="n">
        <v>5250</v>
      </c>
    </row>
    <row r="132" customFormat="false" ht="12.8" hidden="false" customHeight="false" outlineLevel="0" collapsed="false">
      <c r="A132" s="168" t="s">
        <v>815</v>
      </c>
      <c r="B132" s="174"/>
      <c r="C132" s="175"/>
      <c r="D132" s="171" t="n">
        <v>2</v>
      </c>
      <c r="E132" s="172" t="n">
        <v>2</v>
      </c>
    </row>
    <row r="133" customFormat="false" ht="12.8" hidden="false" customHeight="false" outlineLevel="0" collapsed="false">
      <c r="A133" s="168" t="s">
        <v>567</v>
      </c>
      <c r="B133" s="174"/>
      <c r="C133" s="175"/>
      <c r="D133" s="171" t="n">
        <v>1</v>
      </c>
      <c r="E133" s="172" t="n">
        <v>1</v>
      </c>
    </row>
    <row r="134" customFormat="false" ht="12.8" hidden="false" customHeight="false" outlineLevel="0" collapsed="false">
      <c r="A134" s="168" t="s">
        <v>375</v>
      </c>
      <c r="B134" s="169" t="n">
        <v>10</v>
      </c>
      <c r="C134" s="170" t="n">
        <v>3</v>
      </c>
      <c r="D134" s="171" t="n">
        <v>11</v>
      </c>
      <c r="E134" s="172" t="n">
        <v>24</v>
      </c>
    </row>
    <row r="135" customFormat="false" ht="12.8" hidden="false" customHeight="false" outlineLevel="0" collapsed="false">
      <c r="A135" s="168" t="s">
        <v>218</v>
      </c>
      <c r="B135" s="169" t="n">
        <v>321</v>
      </c>
      <c r="C135" s="170" t="n">
        <v>154</v>
      </c>
      <c r="D135" s="171" t="n">
        <v>390</v>
      </c>
      <c r="E135" s="172" t="n">
        <v>865</v>
      </c>
    </row>
    <row r="136" customFormat="false" ht="12.8" hidden="false" customHeight="false" outlineLevel="0" collapsed="false">
      <c r="A136" s="168" t="s">
        <v>347</v>
      </c>
      <c r="B136" s="169" t="n">
        <v>22</v>
      </c>
      <c r="C136" s="170" t="n">
        <v>8</v>
      </c>
      <c r="D136" s="171" t="n">
        <v>16</v>
      </c>
      <c r="E136" s="172" t="n">
        <v>46</v>
      </c>
    </row>
    <row r="137" customFormat="false" ht="12.8" hidden="false" customHeight="false" outlineLevel="0" collapsed="false">
      <c r="A137" s="168" t="s">
        <v>387</v>
      </c>
      <c r="B137" s="169" t="n">
        <v>8</v>
      </c>
      <c r="C137" s="170" t="n">
        <v>5</v>
      </c>
      <c r="D137" s="171" t="n">
        <v>7</v>
      </c>
      <c r="E137" s="172" t="n">
        <v>20</v>
      </c>
    </row>
    <row r="138" customFormat="false" ht="12.8" hidden="false" customHeight="false" outlineLevel="0" collapsed="false">
      <c r="A138" s="168" t="s">
        <v>419</v>
      </c>
      <c r="B138" s="169" t="n">
        <v>6</v>
      </c>
      <c r="C138" s="170" t="n">
        <v>5</v>
      </c>
      <c r="D138" s="171" t="n">
        <v>16</v>
      </c>
      <c r="E138" s="172" t="n">
        <v>27</v>
      </c>
    </row>
    <row r="139" customFormat="false" ht="12.8" hidden="false" customHeight="false" outlineLevel="0" collapsed="false">
      <c r="A139" s="168" t="s">
        <v>174</v>
      </c>
      <c r="B139" s="169" t="n">
        <v>153</v>
      </c>
      <c r="C139" s="170" t="n">
        <v>55</v>
      </c>
      <c r="D139" s="171" t="n">
        <v>274</v>
      </c>
      <c r="E139" s="172" t="n">
        <v>482</v>
      </c>
    </row>
    <row r="140" customFormat="false" ht="12.8" hidden="false" customHeight="false" outlineLevel="0" collapsed="false">
      <c r="A140" s="168" t="s">
        <v>371</v>
      </c>
      <c r="B140" s="169" t="n">
        <v>40</v>
      </c>
      <c r="C140" s="170" t="n">
        <v>13</v>
      </c>
      <c r="D140" s="171" t="n">
        <v>37</v>
      </c>
      <c r="E140" s="172" t="n">
        <v>90</v>
      </c>
    </row>
    <row r="141" customFormat="false" ht="12.8" hidden="false" customHeight="false" outlineLevel="0" collapsed="false">
      <c r="A141" s="168" t="s">
        <v>142</v>
      </c>
      <c r="B141" s="169" t="n">
        <v>1434</v>
      </c>
      <c r="C141" s="170" t="n">
        <v>682</v>
      </c>
      <c r="D141" s="171" t="n">
        <v>767</v>
      </c>
      <c r="E141" s="172" t="n">
        <v>2883</v>
      </c>
    </row>
    <row r="142" customFormat="false" ht="12.8" hidden="false" customHeight="false" outlineLevel="0" collapsed="false">
      <c r="A142" s="168" t="s">
        <v>323</v>
      </c>
      <c r="B142" s="169" t="n">
        <v>56</v>
      </c>
      <c r="C142" s="170" t="n">
        <v>60</v>
      </c>
      <c r="D142" s="171" t="n">
        <v>75</v>
      </c>
      <c r="E142" s="172" t="n">
        <v>191</v>
      </c>
    </row>
    <row r="143" customFormat="false" ht="12.8" hidden="false" customHeight="false" outlineLevel="0" collapsed="false">
      <c r="A143" s="168" t="s">
        <v>399</v>
      </c>
      <c r="B143" s="169" t="n">
        <v>5</v>
      </c>
      <c r="C143" s="170" t="n">
        <v>11</v>
      </c>
      <c r="D143" s="171" t="n">
        <v>11</v>
      </c>
      <c r="E143" s="172" t="n">
        <v>27</v>
      </c>
    </row>
    <row r="144" customFormat="false" ht="12.8" hidden="false" customHeight="false" outlineLevel="0" collapsed="false">
      <c r="A144" s="168" t="s">
        <v>531</v>
      </c>
      <c r="B144" s="174"/>
      <c r="C144" s="175"/>
      <c r="D144" s="171" t="n">
        <v>2</v>
      </c>
      <c r="E144" s="172" t="n">
        <v>2</v>
      </c>
    </row>
    <row r="145" customFormat="false" ht="12.8" hidden="false" customHeight="false" outlineLevel="0" collapsed="false">
      <c r="A145" s="168" t="s">
        <v>443</v>
      </c>
      <c r="B145" s="169" t="n">
        <v>2</v>
      </c>
      <c r="C145" s="170" t="n">
        <v>4</v>
      </c>
      <c r="D145" s="171" t="n">
        <v>3</v>
      </c>
      <c r="E145" s="172" t="n">
        <v>9</v>
      </c>
    </row>
    <row r="146" customFormat="false" ht="12.8" hidden="false" customHeight="false" outlineLevel="0" collapsed="false">
      <c r="A146" s="168" t="s">
        <v>819</v>
      </c>
      <c r="B146" s="176" t="n">
        <v>66437</v>
      </c>
      <c r="C146" s="177" t="n">
        <v>42020</v>
      </c>
      <c r="D146" s="178" t="n">
        <v>68403</v>
      </c>
      <c r="E146" s="179" t="n">
        <v>176860</v>
      </c>
    </row>
    <row r="147" customFormat="false" ht="12.8" hidden="false" customHeight="false" outlineLevel="0" collapsed="false">
      <c r="A147" s="180" t="s">
        <v>818</v>
      </c>
      <c r="B147" s="181" t="n">
        <v>132864</v>
      </c>
      <c r="C147" s="182" t="n">
        <v>84041</v>
      </c>
      <c r="D147" s="183" t="n">
        <v>136806</v>
      </c>
      <c r="E147" s="184" t="n">
        <v>353711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19451</TotalTime>
  <Application>LibreOffice/7.6.2.1$MacOSX_X86_64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2020-01-30T16:57:32Z</dcterms:created>
  <dc:creator/>
  <dc:description/>
  <dc:language>fr-FR</dc:language>
  <cp:lastModifiedBy/>
  <dcterms:modified xsi:type="dcterms:W3CDTF">2024-02-05T08:43:32Z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