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15.xml" ContentType="application/vnd.openxmlformats-officedocument.spreadsheetml.worksheet+xml"/>
  <Override PartName="/xl/worksheets/sheet3.xml" ContentType="application/vnd.openxmlformats-officedocument.spreadsheetml.worksheet+xml"/>
  <Override PartName="/xl/worksheets/sheet16.xml" ContentType="application/vnd.openxmlformats-officedocument.spreadsheetml.worksheet+xml"/>
  <Override PartName="/xl/worksheets/sheet4.xml" ContentType="application/vnd.openxmlformats-officedocument.spreadsheetml.worksheet+xml"/>
  <Override PartName="/xl/worksheets/sheet17.xml" ContentType="application/vnd.openxmlformats-officedocument.spreadsheetml.worksheet+xml"/>
  <Override PartName="/xl/worksheets/sheet5.xml" ContentType="application/vnd.openxmlformats-officedocument.spreadsheetml.worksheet+xml"/>
  <Override PartName="/xl/worksheets/sheet18.xml" ContentType="application/vnd.openxmlformats-officedocument.spreadsheetml.worksheet+xml"/>
  <Override PartName="/xl/worksheets/sheet6.xml" ContentType="application/vnd.openxmlformats-officedocument.spreadsheetml.worksheet+xml"/>
  <Override PartName="/xl/worksheets/sheet19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13.xml" ContentType="application/vnd.openxmlformats-officedocument.spreadsheetml.worksheet+xml"/>
  <Override PartName="/xl/worksheets/_rels/sheet21.xml.rels" ContentType="application/vnd.openxmlformats-package.relationships+xml"/>
  <Override PartName="/xl/worksheets/_rels/sheet13.xml.rels" ContentType="application/vnd.openxmlformats-package.relationships+xml"/>
  <Override PartName="/xl/worksheets/_rels/sheet3.xml.rels" ContentType="application/vnd.openxmlformats-package.relationships+xml"/>
  <Override PartName="/xl/worksheets/_rels/sheet11.xml.rels" ContentType="application/vnd.openxmlformats-package.relationships+xml"/>
  <Override PartName="/xl/worksheets/_rels/sheet5.xml.rels" ContentType="application/vnd.openxmlformats-package.relationships+xml"/>
  <Override PartName="/xl/worksheets/_rels/sheet15.xml.rels" ContentType="application/vnd.openxmlformats-package.relationships+xml"/>
  <Override PartName="/xl/worksheets/_rels/sheet10.xml.rels" ContentType="application/vnd.openxmlformats-package.relationships+xml"/>
  <Override PartName="/xl/worksheets/_rels/sheet19.xml.rels" ContentType="application/vnd.openxmlformats-package.relationships+xml"/>
  <Override PartName="/xl/worksheets/_rels/sheet8.xml.rels" ContentType="application/vnd.openxmlformats-package.relationships+xml"/>
  <Override PartName="/xl/worksheets/_rels/sheet18.xml.rels" ContentType="application/vnd.openxmlformats-package.relationships+xml"/>
  <Override PartName="/xl/worksheets/_rels/sheet14.xml.rels" ContentType="application/vnd.openxmlformats-package.relationships+xml"/>
  <Override PartName="/xl/worksheets/_rels/sheet17.xml.rels" ContentType="application/vnd.openxmlformats-package.relationships+xml"/>
  <Override PartName="/xl/worksheets/_rels/sheet7.xml.rels" ContentType="application/vnd.openxmlformats-package.relationships+xml"/>
  <Override PartName="/xl/worksheets/_rels/sheet16.xml.rels" ContentType="application/vnd.openxmlformats-package.relationships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2.xml" ContentType="application/vnd.openxmlformats-officedocument.drawing+xml"/>
  <Override PartName="/xl/drawings/drawing11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3.xml" ContentType="application/vnd.openxmlformats-officedocument.drawing+xml"/>
  <Override PartName="/xl/drawings/drawing12.xml" ContentType="application/vnd.openxmlformats-officedocument.drawing+xml"/>
  <Override PartName="/xl/drawings/drawing7.xml" ContentType="application/vnd.openxmlformats-officedocument.drawing+xml"/>
  <Override PartName="/xl/drawings/drawing4.xml" ContentType="application/vnd.openxmlformats-officedocument.drawing+xml"/>
  <Override PartName="/xl/drawings/drawing13.xml" ContentType="application/vnd.openxmlformats-officedocument.drawing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pivotCache/_rels/pivotCacheDefinition1.xml.rels" ContentType="application/vnd.openxmlformats-package.relationship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8"/>
  </bookViews>
  <sheets>
    <sheet name="DONNEES GENERALES 2025" sheetId="1" state="visible" r:id="rId3"/>
    <sheet name="RECOURS PAR AGE" sheetId="2" state="visible" r:id="rId4"/>
    <sheet name="RECOURS PAR REGION 16-25" sheetId="3" state="visible" r:id="rId5"/>
    <sheet name="CTDA" sheetId="4" state="visible" r:id="rId6"/>
    <sheet name="RECOURS 2018 2025 PAR NAT" sheetId="5" state="hidden" r:id="rId7"/>
    <sheet name="BAJ" sheetId="6" state="visible" r:id="rId8"/>
    <sheet name="decisions 2025" sheetId="7" state="visible" r:id="rId9"/>
    <sheet name="DECISIONS 2022 " sheetId="8" state="hidden" r:id="rId10"/>
    <sheet name="DECISIONS 2019 2025" sheetId="9" state="visible" r:id="rId11"/>
    <sheet name="DECISIONS 2019" sheetId="10" state="hidden" r:id="rId12"/>
    <sheet name="DECISIONS 2020" sheetId="11" state="hidden" r:id="rId13"/>
    <sheet name="table 2019-2020" sheetId="12" state="hidden" r:id="rId14"/>
    <sheet name="recours 2019" sheetId="13" state="hidden" r:id="rId15"/>
    <sheet name="RECOURS PENDANTS ESTIMATION" sheetId="14" state="hidden" r:id="rId16"/>
    <sheet name="DECISIONS 2023" sheetId="15" state="hidden" r:id="rId17"/>
    <sheet name="DECISIONS 2024" sheetId="16" state="hidden" r:id="rId18"/>
    <sheet name="Table dynamique_DECISIONS 2024_" sheetId="17" state="hidden" r:id="rId19"/>
    <sheet name="CHIFFRES CNDA AVEC ESTIMATION M" sheetId="18" state="hidden" r:id="rId20"/>
    <sheet name="DECISIONS DEFINITIVES" sheetId="19" state="hidden" r:id="rId21"/>
    <sheet name="STATS RA CNDA SUR PUBLIC" sheetId="20" state="hidden" r:id="rId22"/>
    <sheet name="HISTORIQUE 2019-2024" sheetId="21" state="hidden" r:id="rId23"/>
  </sheets>
  <definedNames>
    <definedName function="false" hidden="true" localSheetId="17" name="_xlnm._FilterDatabase" vbProcedure="false">'CHIFFRES CNDA AVEC ESTIMATION M'!$A:$M</definedName>
    <definedName function="false" hidden="true" localSheetId="9" name="_xlnm._FilterDatabase" vbProcedure="false">'DECISIONS 2019'!$A$1:$I$126</definedName>
    <definedName function="false" hidden="true" localSheetId="10" name="_xlnm._FilterDatabase" vbProcedure="false">'DECISIONS 2020'!$A$1:$O$380</definedName>
    <definedName function="false" hidden="true" localSheetId="7" name="_xlnm._FilterDatabase" vbProcedure="false">'DECISIONS 2022 '!$B$1:$I$132</definedName>
    <definedName function="false" hidden="true" localSheetId="14" name="_xlnm._FilterDatabase" vbProcedure="false">'DECISIONS 2023'!$A$1:$K$133</definedName>
    <definedName function="false" hidden="true" localSheetId="15" name="_xlnm._FilterDatabase" vbProcedure="false">'DECISIONS 2024'!$A$1:$L$245</definedName>
    <definedName function="false" hidden="true" localSheetId="6" name="_xlnm._FilterDatabase" vbProcedure="false">'decisions 2025'!$A$1:$I$136</definedName>
    <definedName function="false" hidden="true" localSheetId="18" name="_xlnm._FilterDatabase" vbProcedure="false">'DECISIONS DEFINITIVES'!$A$1:$N$133</definedName>
    <definedName function="false" hidden="true" localSheetId="20" name="_xlnm._FilterDatabase" vbProcedure="false">'HISTORIQUE 2019-2024'!$A$1:$I$774</definedName>
    <definedName function="false" hidden="true" localSheetId="4" name="_xlnm._FilterDatabase" vbProcedure="false">'RECOURS 2018 2025 PAR NAT'!$A$1:$M$133</definedName>
    <definedName function="false" hidden="true" localSheetId="12" name="_xlnm._FilterDatabase" vbProcedure="false">'recours 2019'!$A$1:$D$127</definedName>
    <definedName function="false" hidden="true" localSheetId="2" name="_xlnm._FilterDatabase" vbProcedure="false">'RECOURS PAR REGION 16-25'!$A$1:$Q$21</definedName>
    <definedName function="false" hidden="true" localSheetId="13" name="_xlnm._FilterDatabase" vbProcedure="false">'RECOURS PENDANTS ESTIMATION'!$A$1:$N$143</definedName>
  </definedNames>
  <calcPr iterateCount="100" refMode="A1" iterate="false" iterateDelta="0.0001"/>
  <pivotCaches>
    <pivotCache cacheId="1" r:id="rId25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<sst xmlns="http://schemas.openxmlformats.org/spreadsheetml/2006/main" count="6879" uniqueCount="1109">
  <si>
    <t xml:space="preserve">ANNEE</t>
  </si>
  <si>
    <t xml:space="preserve">RECOURS 5 MOIS</t>
  </si>
  <si>
    <t xml:space="preserve">RECOURS 5 SEMAINES</t>
  </si>
  <si>
    <t xml:space="preserve">total</t>
  </si>
  <si>
    <t xml:space="preserve">PART JU</t>
  </si>
  <si>
    <t xml:space="preserve">AUDIENCE COLLEGIALE</t>
  </si>
  <si>
    <t xml:space="preserve">PART 5 SEMAINES</t>
  </si>
  <si>
    <t xml:space="preserve">audiences collégiales </t>
  </si>
  <si>
    <t xml:space="preserve">PART AC</t>
  </si>
  <si>
    <t xml:space="preserve">AUDIENCE JUGE UNIQUE</t>
  </si>
  <si>
    <t xml:space="preserve">part audience JU</t>
  </si>
  <si>
    <t xml:space="preserve">ORDONNANCE</t>
  </si>
  <si>
    <t xml:space="preserve">PART ORDONNANCE</t>
  </si>
  <si>
    <t xml:space="preserve">AUTRES</t>
  </si>
  <si>
    <t xml:space="preserve">TOTAL</t>
  </si>
  <si>
    <t xml:space="preserve">RECOURS EN INSTANCE</t>
  </si>
  <si>
    <t xml:space="preserve">EST AVEC MINEURS</t>
  </si>
  <si>
    <t xml:space="preserve">2018</t>
  </si>
  <si>
    <t xml:space="preserve">36388</t>
  </si>
  <si>
    <t xml:space="preserve">2021</t>
  </si>
  <si>
    <t xml:space="preserve">2022</t>
  </si>
  <si>
    <t xml:space="preserve">2023</t>
  </si>
  <si>
    <t xml:space="preserve">2024</t>
  </si>
  <si>
    <t xml:space="preserve">2025</t>
  </si>
  <si>
    <t xml:space="preserve">2025/2024</t>
  </si>
  <si>
    <t xml:space="preserve">délai</t>
  </si>
  <si>
    <t xml:space="preserve">délai moyen constaté pour décisions prises en collégiale</t>
  </si>
  <si>
    <t xml:space="preserve">délai moyen constaté pour décisions prises après audience Juge unique</t>
  </si>
  <si>
    <t xml:space="preserve">délai moyen constaté pour ordonnances</t>
  </si>
  <si>
    <t xml:space="preserve">délai moyen constaté toutes procédures confondues</t>
  </si>
  <si>
    <t xml:space="preserve">TYPE</t>
  </si>
  <si>
    <t xml:space="preserve">AUDIENCES 2022</t>
  </si>
  <si>
    <t xml:space="preserve">NOMBRE 2022</t>
  </si>
  <si>
    <t xml:space="preserve">AUDIENCES 2023</t>
  </si>
  <si>
    <t xml:space="preserve">NOMBRE 2023</t>
  </si>
  <si>
    <t xml:space="preserve">PART</t>
  </si>
  <si>
    <t xml:space="preserve">PART </t>
  </si>
  <si>
    <t xml:space="preserve">VIDEO LYON</t>
  </si>
  <si>
    <t xml:space="preserve">VIDEO NANCY</t>
  </si>
  <si>
    <t xml:space="preserve">VIDEO OUTREMER</t>
  </si>
  <si>
    <t xml:space="preserve">MISSIONS FORAINES MAYOTTE</t>
  </si>
  <si>
    <t xml:space="preserve">AUDIENCE MONTREUIL </t>
  </si>
  <si>
    <t xml:space="preserve">TOTAL </t>
  </si>
  <si>
    <t xml:space="preserve">COHORTE</t>
  </si>
  <si>
    <t xml:space="preserve">H</t>
  </si>
  <si>
    <t xml:space="preserve">F</t>
  </si>
  <si>
    <t xml:space="preserve">H 2023</t>
  </si>
  <si>
    <t xml:space="preserve">F 2023</t>
  </si>
  <si>
    <t xml:space="preserve">H2024</t>
  </si>
  <si>
    <t xml:space="preserve">F2024</t>
  </si>
  <si>
    <t xml:space="preserve">H2025</t>
  </si>
  <si>
    <t xml:space="preserve">F2025</t>
  </si>
  <si>
    <t xml:space="preserve">+ DE 65</t>
  </si>
  <si>
    <t xml:space="preserve">51_65</t>
  </si>
  <si>
    <t xml:space="preserve">36 50</t>
  </si>
  <si>
    <t xml:space="preserve">26 35</t>
  </si>
  <si>
    <t xml:space="preserve">18 25</t>
  </si>
  <si>
    <t xml:space="preserve">MOINS 18</t>
  </si>
  <si>
    <t xml:space="preserve">nr</t>
  </si>
  <si>
    <t xml:space="preserve">région</t>
  </si>
  <si>
    <t xml:space="preserve">CTDA</t>
  </si>
  <si>
    <t xml:space="preserve">EVOLUTION 24/23</t>
  </si>
  <si>
    <t xml:space="preserve">PART 2019</t>
  </si>
  <si>
    <t xml:space="preserve">PART 2020</t>
  </si>
  <si>
    <t xml:space="preserve">PART 2021</t>
  </si>
  <si>
    <t xml:space="preserve">PART 2022</t>
  </si>
  <si>
    <t xml:space="preserve">PART 2023</t>
  </si>
  <si>
    <t xml:space="preserve">PART 2024</t>
  </si>
  <si>
    <t xml:space="preserve">ILE DE FRANCE</t>
  </si>
  <si>
    <t xml:space="preserve">CENTRE</t>
  </si>
  <si>
    <t xml:space="preserve">BOURGOGNE FRANCHE COMTE</t>
  </si>
  <si>
    <t xml:space="preserve">NORMANDIE</t>
  </si>
  <si>
    <t xml:space="preserve">HAUTS DE FRANCE</t>
  </si>
  <si>
    <t xml:space="preserve">GRAND EST</t>
  </si>
  <si>
    <t xml:space="preserve">PAYS DE LA LOIRE</t>
  </si>
  <si>
    <t xml:space="preserve">BRETAGNE</t>
  </si>
  <si>
    <t xml:space="preserve">NOUVELLE AQUITAINE</t>
  </si>
  <si>
    <t xml:space="preserve">OCCITANIE</t>
  </si>
  <si>
    <t xml:space="preserve">AUVERGNE RHONE ALPES</t>
  </si>
  <si>
    <t xml:space="preserve">PROVENCE ALPES COTE D’AZUR</t>
  </si>
  <si>
    <t xml:space="preserve">HEXAGONE</t>
  </si>
  <si>
    <t xml:space="preserve">GUADELOUPE</t>
  </si>
  <si>
    <t xml:space="preserve">MARTINIQUE</t>
  </si>
  <si>
    <t xml:space="preserve">GUYANE</t>
  </si>
  <si>
    <t xml:space="preserve">REUNION</t>
  </si>
  <si>
    <t xml:space="preserve">MAYOTTE</t>
  </si>
  <si>
    <t xml:space="preserve">OUTREMER ET AUTRES</t>
  </si>
  <si>
    <t xml:space="preserve">RECOURS </t>
  </si>
  <si>
    <t xml:space="preserve">DECISIONS </t>
  </si>
  <si>
    <t xml:space="preserve">STOCK</t>
  </si>
  <si>
    <t xml:space="preserve">PART RECOURS</t>
  </si>
  <si>
    <t xml:space="preserve">PART DECISION</t>
  </si>
  <si>
    <t xml:space="preserve">PART STOCK</t>
  </si>
  <si>
    <t xml:space="preserve">BORDEAUX</t>
  </si>
  <si>
    <t xml:space="preserve">LYON</t>
  </si>
  <si>
    <t xml:space="preserve">MARSEILLE</t>
  </si>
  <si>
    <t xml:space="preserve">NANCY</t>
  </si>
  <si>
    <t xml:space="preserve">NANTES</t>
  </si>
  <si>
    <t xml:space="preserve">TOULOUSE</t>
  </si>
  <si>
    <t xml:space="preserve">MONTREUIL</t>
  </si>
  <si>
    <t xml:space="preserve">lat</t>
  </si>
  <si>
    <t xml:space="preserve">long</t>
  </si>
  <si>
    <t xml:space="preserve">NP</t>
  </si>
  <si>
    <t xml:space="preserve">NAT</t>
  </si>
  <si>
    <t xml:space="preserve">EVOLUTION</t>
  </si>
  <si>
    <t xml:space="preserve">33.7680065</t>
  </si>
  <si>
    <t xml:space="preserve">66.2385139</t>
  </si>
  <si>
    <t xml:space="preserve">AF</t>
  </si>
  <si>
    <t xml:space="preserve">Afghanistan</t>
  </si>
  <si>
    <t xml:space="preserve">41.000028</t>
  </si>
  <si>
    <t xml:space="preserve">19.9999619</t>
  </si>
  <si>
    <t xml:space="preserve">AL</t>
  </si>
  <si>
    <t xml:space="preserve">Albanie</t>
  </si>
  <si>
    <t xml:space="preserve">40.7696272</t>
  </si>
  <si>
    <t xml:space="preserve">44.6736646</t>
  </si>
  <si>
    <t xml:space="preserve">AM</t>
  </si>
  <si>
    <t xml:space="preserve">Arménie</t>
  </si>
  <si>
    <t xml:space="preserve">-11.8775768</t>
  </si>
  <si>
    <t xml:space="preserve">17.5691241</t>
  </si>
  <si>
    <t xml:space="preserve">AO</t>
  </si>
  <si>
    <t xml:space="preserve">Angola</t>
  </si>
  <si>
    <t xml:space="preserve">-34.9964963</t>
  </si>
  <si>
    <t xml:space="preserve">-64.9672817</t>
  </si>
  <si>
    <t xml:space="preserve">AR</t>
  </si>
  <si>
    <t xml:space="preserve">Argentine</t>
  </si>
  <si>
    <t xml:space="preserve">40.3936294</t>
  </si>
  <si>
    <t xml:space="preserve">47.7872508</t>
  </si>
  <si>
    <t xml:space="preserve">AZ</t>
  </si>
  <si>
    <t xml:space="preserve">Azerbaïdjan</t>
  </si>
  <si>
    <t xml:space="preserve">44.3053476</t>
  </si>
  <si>
    <t xml:space="preserve">17.5961467</t>
  </si>
  <si>
    <t xml:space="preserve">BA</t>
  </si>
  <si>
    <t xml:space="preserve">Bosnie-Herzégovine</t>
  </si>
  <si>
    <t xml:space="preserve">23.5031022</t>
  </si>
  <si>
    <t xml:space="preserve">90.0038652</t>
  </si>
  <si>
    <t xml:space="preserve">BD</t>
  </si>
  <si>
    <t xml:space="preserve">Bangladesh</t>
  </si>
  <si>
    <t xml:space="preserve">12.0753083</t>
  </si>
  <si>
    <t xml:space="preserve">-1.6880314</t>
  </si>
  <si>
    <t xml:space="preserve">BF</t>
  </si>
  <si>
    <t xml:space="preserve">Burkina</t>
  </si>
  <si>
    <t xml:space="preserve">42.44337541494416</t>
  </si>
  <si>
    <t xml:space="preserve"> 25.229074036429907</t>
  </si>
  <si>
    <t xml:space="preserve">BG</t>
  </si>
  <si>
    <t xml:space="preserve">Bulgarie</t>
  </si>
  <si>
    <t xml:space="preserve">26.041092737729787</t>
  </si>
  <si>
    <t xml:space="preserve"> 50.56813630049239</t>
  </si>
  <si>
    <t xml:space="preserve">BH</t>
  </si>
  <si>
    <t xml:space="preserve">Bahreïn</t>
  </si>
  <si>
    <t xml:space="preserve">-3.3180780581342475 </t>
  </si>
  <si>
    <t xml:space="preserve">29.878429986232906</t>
  </si>
  <si>
    <t xml:space="preserve">BI</t>
  </si>
  <si>
    <t xml:space="preserve">Burundi</t>
  </si>
  <si>
    <t xml:space="preserve">9.5293472</t>
  </si>
  <si>
    <t xml:space="preserve">2.2584408</t>
  </si>
  <si>
    <t xml:space="preserve">BJ</t>
  </si>
  <si>
    <t xml:space="preserve">Bénin</t>
  </si>
  <si>
    <t xml:space="preserve">-17.0568696</t>
  </si>
  <si>
    <t xml:space="preserve">-64.9912286</t>
  </si>
  <si>
    <t xml:space="preserve">BO</t>
  </si>
  <si>
    <t xml:space="preserve">Bolivie</t>
  </si>
  <si>
    <t xml:space="preserve">-8.596215584578642 </t>
  </si>
  <si>
    <t xml:space="preserve">-52.82851318863541</t>
  </si>
  <si>
    <t xml:space="preserve">BR</t>
  </si>
  <si>
    <t xml:space="preserve">Brésil</t>
  </si>
  <si>
    <t xml:space="preserve">27.38825213432435 </t>
  </si>
  <si>
    <t xml:space="preserve">90.15298502868927</t>
  </si>
  <si>
    <t xml:space="preserve">BT</t>
  </si>
  <si>
    <t xml:space="preserve">Bhoutan</t>
  </si>
  <si>
    <t xml:space="preserve">53.4250605</t>
  </si>
  <si>
    <t xml:space="preserve">27.6971358</t>
  </si>
  <si>
    <t xml:space="preserve">BY</t>
  </si>
  <si>
    <t xml:space="preserve">Biélorussie</t>
  </si>
  <si>
    <t xml:space="preserve">48.721871</t>
  </si>
  <si>
    <t xml:space="preserve">-74.027344</t>
  </si>
  <si>
    <t xml:space="preserve">CA</t>
  </si>
  <si>
    <t xml:space="preserve">CANADA</t>
  </si>
  <si>
    <t xml:space="preserve">-2.8649066573216584</t>
  </si>
  <si>
    <t xml:space="preserve">24.261985008365055</t>
  </si>
  <si>
    <t xml:space="preserve">CD</t>
  </si>
  <si>
    <t xml:space="preserve">Rd Congo</t>
  </si>
  <si>
    <t xml:space="preserve">6.6372753542586365</t>
  </si>
  <si>
    <t xml:space="preserve">20.220070646705377</t>
  </si>
  <si>
    <t xml:space="preserve">CF</t>
  </si>
  <si>
    <t xml:space="preserve">Centrafrique</t>
  </si>
  <si>
    <t xml:space="preserve">-0.7264327</t>
  </si>
  <si>
    <t xml:space="preserve">15.6419155</t>
  </si>
  <si>
    <t xml:space="preserve">CG</t>
  </si>
  <si>
    <t xml:space="preserve">Congo</t>
  </si>
  <si>
    <t xml:space="preserve">7.9897371</t>
  </si>
  <si>
    <t xml:space="preserve">-5.5679458</t>
  </si>
  <si>
    <t xml:space="preserve">CI</t>
  </si>
  <si>
    <t xml:space="preserve">Côte d'Ivoire</t>
  </si>
  <si>
    <t xml:space="preserve">-31.7613365</t>
  </si>
  <si>
    <t xml:space="preserve">-71.3187697</t>
  </si>
  <si>
    <t xml:space="preserve">CL</t>
  </si>
  <si>
    <t xml:space="preserve">Chili</t>
  </si>
  <si>
    <t xml:space="preserve">4.6125522</t>
  </si>
  <si>
    <t xml:space="preserve">13.1535811</t>
  </si>
  <si>
    <t xml:space="preserve">CM</t>
  </si>
  <si>
    <t xml:space="preserve">Cameroun</t>
  </si>
  <si>
    <t xml:space="preserve">34.32591830890648</t>
  </si>
  <si>
    <t xml:space="preserve"> 103.67287180477048</t>
  </si>
  <si>
    <t xml:space="preserve">CN</t>
  </si>
  <si>
    <t xml:space="preserve">Chine</t>
  </si>
  <si>
    <t xml:space="preserve">4.099917</t>
  </si>
  <si>
    <t xml:space="preserve">-72.9088133</t>
  </si>
  <si>
    <t xml:space="preserve">CO</t>
  </si>
  <si>
    <t xml:space="preserve">Colombie</t>
  </si>
  <si>
    <t xml:space="preserve">10.400125128753523</t>
  </si>
  <si>
    <t xml:space="preserve">-84.17568902402431</t>
  </si>
  <si>
    <t xml:space="preserve">CR</t>
  </si>
  <si>
    <t xml:space="preserve">COSTA RICA</t>
  </si>
  <si>
    <t xml:space="preserve">23.0131338</t>
  </si>
  <si>
    <t xml:space="preserve">-80.8328748</t>
  </si>
  <si>
    <t xml:space="preserve">CU</t>
  </si>
  <si>
    <t xml:space="preserve">Cuba</t>
  </si>
  <si>
    <t xml:space="preserve">17.047073678417924</t>
  </si>
  <si>
    <t xml:space="preserve">-25.04978202629181</t>
  </si>
  <si>
    <t xml:space="preserve">CV</t>
  </si>
  <si>
    <t xml:space="preserve">Cap-Vert</t>
  </si>
  <si>
    <t xml:space="preserve">11.8145966</t>
  </si>
  <si>
    <t xml:space="preserve">42.8453061</t>
  </si>
  <si>
    <t xml:space="preserve">DJ</t>
  </si>
  <si>
    <t xml:space="preserve">Djibouti</t>
  </si>
  <si>
    <t xml:space="preserve">19.0974031</t>
  </si>
  <si>
    <t xml:space="preserve">-70.3028026</t>
  </si>
  <si>
    <t xml:space="preserve">DM</t>
  </si>
  <si>
    <t xml:space="preserve">DOMINIQUE</t>
  </si>
  <si>
    <t xml:space="preserve">13.36179</t>
  </si>
  <si>
    <t xml:space="preserve">103.86056</t>
  </si>
  <si>
    <t xml:space="preserve">DO</t>
  </si>
  <si>
    <t xml:space="preserve">REP DOMINICAINE</t>
  </si>
  <si>
    <t xml:space="preserve">28.0000272</t>
  </si>
  <si>
    <t xml:space="preserve">2.9999825</t>
  </si>
  <si>
    <t xml:space="preserve">DZ</t>
  </si>
  <si>
    <t xml:space="preserve">Algérie</t>
  </si>
  <si>
    <t xml:space="preserve">-1.5841356950717462 </t>
  </si>
  <si>
    <t xml:space="preserve">-77.82731973709839</t>
  </si>
  <si>
    <t xml:space="preserve">EC</t>
  </si>
  <si>
    <t xml:space="preserve">EQUATEUR</t>
  </si>
  <si>
    <t xml:space="preserve">26.2540493</t>
  </si>
  <si>
    <t xml:space="preserve">29.2675469</t>
  </si>
  <si>
    <t xml:space="preserve">EG</t>
  </si>
  <si>
    <t xml:space="preserve">Egypte</t>
  </si>
  <si>
    <t xml:space="preserve">24.1188663</t>
  </si>
  <si>
    <t xml:space="preserve">-13.9508923</t>
  </si>
  <si>
    <t xml:space="preserve">EH</t>
  </si>
  <si>
    <t xml:space="preserve">Sahara Occidental</t>
  </si>
  <si>
    <t xml:space="preserve">15.9500319</t>
  </si>
  <si>
    <t xml:space="preserve">37.9999668</t>
  </si>
  <si>
    <t xml:space="preserve">ER</t>
  </si>
  <si>
    <t xml:space="preserve">Erythrée</t>
  </si>
  <si>
    <t xml:space="preserve">39.3260685</t>
  </si>
  <si>
    <t xml:space="preserve">-4.8379791</t>
  </si>
  <si>
    <t xml:space="preserve">ES</t>
  </si>
  <si>
    <t xml:space="preserve">ESPAGNE</t>
  </si>
  <si>
    <t xml:space="preserve">10.2116702</t>
  </si>
  <si>
    <t xml:space="preserve">38.6521203</t>
  </si>
  <si>
    <t xml:space="preserve">ET</t>
  </si>
  <si>
    <t xml:space="preserve">Ethiopie</t>
  </si>
  <si>
    <t xml:space="preserve">-0.8999695</t>
  </si>
  <si>
    <t xml:space="preserve">11.6899699</t>
  </si>
  <si>
    <t xml:space="preserve">GA</t>
  </si>
  <si>
    <t xml:space="preserve">Gabon</t>
  </si>
  <si>
    <t xml:space="preserve">51.72629226554282</t>
  </si>
  <si>
    <t xml:space="preserve">-0.16979851082747222</t>
  </si>
  <si>
    <t xml:space="preserve">GB</t>
  </si>
  <si>
    <t xml:space="preserve">Grande-Bretagne</t>
  </si>
  <si>
    <t xml:space="preserve">41.6809707</t>
  </si>
  <si>
    <t xml:space="preserve">44.0287382</t>
  </si>
  <si>
    <t xml:space="preserve">GE</t>
  </si>
  <si>
    <t xml:space="preserve">Géorgie</t>
  </si>
  <si>
    <t xml:space="preserve">8.0300284</t>
  </si>
  <si>
    <t xml:space="preserve">-1.0800271</t>
  </si>
  <si>
    <t xml:space="preserve">GH</t>
  </si>
  <si>
    <t xml:space="preserve">Ghana</t>
  </si>
  <si>
    <t xml:space="preserve">13.470062</t>
  </si>
  <si>
    <t xml:space="preserve">-15.4900464</t>
  </si>
  <si>
    <t xml:space="preserve">GM</t>
  </si>
  <si>
    <t xml:space="preserve">Gambie</t>
  </si>
  <si>
    <t xml:space="preserve">10.7226226</t>
  </si>
  <si>
    <t xml:space="preserve">-10.7083587</t>
  </si>
  <si>
    <t xml:space="preserve">GN</t>
  </si>
  <si>
    <t xml:space="preserve">Guinée</t>
  </si>
  <si>
    <t xml:space="preserve">3.4921033845859237 </t>
  </si>
  <si>
    <t xml:space="preserve">8.620014636224306</t>
  </si>
  <si>
    <t xml:space="preserve">GQ</t>
  </si>
  <si>
    <t xml:space="preserve">Guinée Equatoriale</t>
  </si>
  <si>
    <t xml:space="preserve">39.549785427851496</t>
  </si>
  <si>
    <t xml:space="preserve">22.712929417901428</t>
  </si>
  <si>
    <t xml:space="preserve">GR</t>
  </si>
  <si>
    <t xml:space="preserve">Grèce</t>
  </si>
  <si>
    <t xml:space="preserve">15.75361650554176</t>
  </si>
  <si>
    <t xml:space="preserve"> -90.29381664848589</t>
  </si>
  <si>
    <t xml:space="preserve">GT</t>
  </si>
  <si>
    <t xml:space="preserve">Guatémala</t>
  </si>
  <si>
    <t xml:space="preserve">12.100035</t>
  </si>
  <si>
    <t xml:space="preserve">-14.9000214</t>
  </si>
  <si>
    <t xml:space="preserve">GW</t>
  </si>
  <si>
    <t xml:space="preserve">Guinée-Bissau</t>
  </si>
  <si>
    <t xml:space="preserve">15.2572432</t>
  </si>
  <si>
    <t xml:space="preserve">-86.0755145</t>
  </si>
  <si>
    <t xml:space="preserve">HN</t>
  </si>
  <si>
    <t xml:space="preserve">Honduras</t>
  </si>
  <si>
    <t xml:space="preserve">45.5643442</t>
  </si>
  <si>
    <t xml:space="preserve">17.0118954</t>
  </si>
  <si>
    <t xml:space="preserve">HR</t>
  </si>
  <si>
    <t xml:space="preserve">Croatie</t>
  </si>
  <si>
    <t xml:space="preserve">19.1399952</t>
  </si>
  <si>
    <t xml:space="preserve">-72.3570972</t>
  </si>
  <si>
    <t xml:space="preserve">HT</t>
  </si>
  <si>
    <t xml:space="preserve">Haïti</t>
  </si>
  <si>
    <t xml:space="preserve">-1.8678412287630093,</t>
  </si>
  <si>
    <t xml:space="preserve"> 115.28386927404424</t>
  </si>
  <si>
    <t xml:space="preserve">ID</t>
  </si>
  <si>
    <t xml:space="preserve">Indonésie</t>
  </si>
  <si>
    <t xml:space="preserve">32.17119042869168</t>
  </si>
  <si>
    <t xml:space="preserve">34.869772086459044</t>
  </si>
  <si>
    <t xml:space="preserve">IL</t>
  </si>
  <si>
    <t xml:space="preserve">Israël</t>
  </si>
  <si>
    <t xml:space="preserve">22.3511148</t>
  </si>
  <si>
    <t xml:space="preserve">78.6677428</t>
  </si>
  <si>
    <t xml:space="preserve">IN</t>
  </si>
  <si>
    <t xml:space="preserve">Inde</t>
  </si>
  <si>
    <t xml:space="preserve">33.0955793</t>
  </si>
  <si>
    <t xml:space="preserve">44.1749775</t>
  </si>
  <si>
    <t xml:space="preserve">IQ</t>
  </si>
  <si>
    <t xml:space="preserve">Irak</t>
  </si>
  <si>
    <t xml:space="preserve">IR</t>
  </si>
  <si>
    <t xml:space="preserve">Iran</t>
  </si>
  <si>
    <t xml:space="preserve">18.1850507</t>
  </si>
  <si>
    <t xml:space="preserve">-77.3947693</t>
  </si>
  <si>
    <t xml:space="preserve">JM</t>
  </si>
  <si>
    <t xml:space="preserve">Jamaïque</t>
  </si>
  <si>
    <t xml:space="preserve">31.213412000709287 </t>
  </si>
  <si>
    <t xml:space="preserve">36.833565557607386</t>
  </si>
  <si>
    <t xml:space="preserve">JO</t>
  </si>
  <si>
    <t xml:space="preserve">Jordanie</t>
  </si>
  <si>
    <t xml:space="preserve">36.799478511653845</t>
  </si>
  <si>
    <t xml:space="preserve">138.583853073519</t>
  </si>
  <si>
    <t xml:space="preserve">JP</t>
  </si>
  <si>
    <t xml:space="preserve">JAPON</t>
  </si>
  <si>
    <t xml:space="preserve">1.4419683</t>
  </si>
  <si>
    <t xml:space="preserve">38.4313975</t>
  </si>
  <si>
    <t xml:space="preserve">KE</t>
  </si>
  <si>
    <t xml:space="preserve">Kenya</t>
  </si>
  <si>
    <t xml:space="preserve">41.5089324</t>
  </si>
  <si>
    <t xml:space="preserve">74.724091</t>
  </si>
  <si>
    <t xml:space="preserve">KG</t>
  </si>
  <si>
    <t xml:space="preserve">Kirghizistan</t>
  </si>
  <si>
    <t xml:space="preserve">13.5066394</t>
  </si>
  <si>
    <t xml:space="preserve">104.869423</t>
  </si>
  <si>
    <t xml:space="preserve">KH</t>
  </si>
  <si>
    <t xml:space="preserve">Cambodge</t>
  </si>
  <si>
    <t xml:space="preserve">-12.2045176</t>
  </si>
  <si>
    <t xml:space="preserve">44.2832964</t>
  </si>
  <si>
    <t xml:space="preserve">KM</t>
  </si>
  <si>
    <t xml:space="preserve">Comores</t>
  </si>
  <si>
    <t xml:space="preserve">17.344611963371175</t>
  </si>
  <si>
    <t xml:space="preserve">-62.76047201858105</t>
  </si>
  <si>
    <t xml:space="preserve">KN</t>
  </si>
  <si>
    <t xml:space="preserve">Saint‐Christophe‐et‐Niévès</t>
  </si>
  <si>
    <t xml:space="preserve">36.51624445684627</t>
  </si>
  <si>
    <t xml:space="preserve">128.16884989305328</t>
  </si>
  <si>
    <t xml:space="preserve">KR</t>
  </si>
  <si>
    <t xml:space="preserve">Corée du Sud</t>
  </si>
  <si>
    <t xml:space="preserve">29.2733964</t>
  </si>
  <si>
    <t xml:space="preserve">47.4979476</t>
  </si>
  <si>
    <t xml:space="preserve">KW</t>
  </si>
  <si>
    <t xml:space="preserve">Koweït</t>
  </si>
  <si>
    <t xml:space="preserve">47.2286086</t>
  </si>
  <si>
    <t xml:space="preserve">65.2093197</t>
  </si>
  <si>
    <t xml:space="preserve">KZ</t>
  </si>
  <si>
    <t xml:space="preserve">Kazakhstan</t>
  </si>
  <si>
    <t xml:space="preserve">19.612184028913976</t>
  </si>
  <si>
    <t xml:space="preserve">102.4353336565585</t>
  </si>
  <si>
    <t xml:space="preserve">LA</t>
  </si>
  <si>
    <t xml:space="preserve">Laos</t>
  </si>
  <si>
    <t xml:space="preserve">33.8750629</t>
  </si>
  <si>
    <t xml:space="preserve">35.843409</t>
  </si>
  <si>
    <t xml:space="preserve">LB</t>
  </si>
  <si>
    <t xml:space="preserve">Liban</t>
  </si>
  <si>
    <t xml:space="preserve">13.909507598815697 </t>
  </si>
  <si>
    <t xml:space="preserve">-60.985141847849555</t>
  </si>
  <si>
    <t xml:space="preserve">LC</t>
  </si>
  <si>
    <t xml:space="preserve">Sainte‐Lucie</t>
  </si>
  <si>
    <t xml:space="preserve">7.5554942</t>
  </si>
  <si>
    <t xml:space="preserve">80.7137847</t>
  </si>
  <si>
    <t xml:space="preserve">LK</t>
  </si>
  <si>
    <t xml:space="preserve">Sri Lanka</t>
  </si>
  <si>
    <t xml:space="preserve">5.7499721</t>
  </si>
  <si>
    <t xml:space="preserve">-9.3658524</t>
  </si>
  <si>
    <t xml:space="preserve">LR</t>
  </si>
  <si>
    <t xml:space="preserve">Libéria</t>
  </si>
  <si>
    <t xml:space="preserve">26.8234472</t>
  </si>
  <si>
    <t xml:space="preserve">18.1236723</t>
  </si>
  <si>
    <t xml:space="preserve">LY</t>
  </si>
  <si>
    <t xml:space="preserve">Libye</t>
  </si>
  <si>
    <t xml:space="preserve">31.1728205</t>
  </si>
  <si>
    <t xml:space="preserve">-7.3362482</t>
  </si>
  <si>
    <t xml:space="preserve">MA</t>
  </si>
  <si>
    <t xml:space="preserve">Maroc</t>
  </si>
  <si>
    <t xml:space="preserve">47.25</t>
  </si>
  <si>
    <t xml:space="preserve">28.58333</t>
  </si>
  <si>
    <t xml:space="preserve">MD</t>
  </si>
  <si>
    <t xml:space="preserve">Moldavie</t>
  </si>
  <si>
    <t xml:space="preserve">42.9868853</t>
  </si>
  <si>
    <t xml:space="preserve">19.5180992</t>
  </si>
  <si>
    <t xml:space="preserve">ME</t>
  </si>
  <si>
    <t xml:space="preserve">Monténégro</t>
  </si>
  <si>
    <t xml:space="preserve">-18.9249604</t>
  </si>
  <si>
    <t xml:space="preserve">46.4416422</t>
  </si>
  <si>
    <t xml:space="preserve">MG</t>
  </si>
  <si>
    <t xml:space="preserve">Madagascar</t>
  </si>
  <si>
    <t xml:space="preserve">41.6171214</t>
  </si>
  <si>
    <t xml:space="preserve">21.7168387</t>
  </si>
  <si>
    <t xml:space="preserve">MK</t>
  </si>
  <si>
    <t xml:space="preserve">MACEDOINE NORD</t>
  </si>
  <si>
    <t xml:space="preserve">16.3700359</t>
  </si>
  <si>
    <t xml:space="preserve">-2.2900239</t>
  </si>
  <si>
    <t xml:space="preserve">ML</t>
  </si>
  <si>
    <t xml:space="preserve">Mali</t>
  </si>
  <si>
    <t xml:space="preserve">17.1750495</t>
  </si>
  <si>
    <t xml:space="preserve">95.9999652</t>
  </si>
  <si>
    <t xml:space="preserve">MM</t>
  </si>
  <si>
    <t xml:space="preserve">Birmanie</t>
  </si>
  <si>
    <t xml:space="preserve">46.8250388</t>
  </si>
  <si>
    <t xml:space="preserve">103.8499736</t>
  </si>
  <si>
    <t xml:space="preserve">MN</t>
  </si>
  <si>
    <t xml:space="preserve">Mongolie</t>
  </si>
  <si>
    <t xml:space="preserve">20.2540382</t>
  </si>
  <si>
    <t xml:space="preserve">-9.2399263</t>
  </si>
  <si>
    <t xml:space="preserve">MR</t>
  </si>
  <si>
    <t xml:space="preserve">Mauritanie</t>
  </si>
  <si>
    <t xml:space="preserve">-20.2759451</t>
  </si>
  <si>
    <t xml:space="preserve">57.5703566</t>
  </si>
  <si>
    <t xml:space="preserve">MU</t>
  </si>
  <si>
    <t xml:space="preserve">Maurice</t>
  </si>
  <si>
    <t xml:space="preserve">19.4326296</t>
  </si>
  <si>
    <t xml:space="preserve">-99.1331785</t>
  </si>
  <si>
    <t xml:space="preserve">MX</t>
  </si>
  <si>
    <t xml:space="preserve">Mexique</t>
  </si>
  <si>
    <t xml:space="preserve">3.6017966377707986 </t>
  </si>
  <si>
    <t xml:space="preserve">102.5892588236328</t>
  </si>
  <si>
    <t xml:space="preserve">MY</t>
  </si>
  <si>
    <t xml:space="preserve">Malaisie</t>
  </si>
  <si>
    <t xml:space="preserve">-17.37540777139519,</t>
  </si>
  <si>
    <t xml:space="preserve"> 35.59036590277623</t>
  </si>
  <si>
    <t xml:space="preserve">MZ</t>
  </si>
  <si>
    <t xml:space="preserve">Mozambique</t>
  </si>
  <si>
    <t xml:space="preserve">17.7356214</t>
  </si>
  <si>
    <t xml:space="preserve">9.3238432</t>
  </si>
  <si>
    <t xml:space="preserve">NE</t>
  </si>
  <si>
    <t xml:space="preserve">Niger</t>
  </si>
  <si>
    <t xml:space="preserve">9.6000359</t>
  </si>
  <si>
    <t xml:space="preserve">7.9999721</t>
  </si>
  <si>
    <t xml:space="preserve">NG</t>
  </si>
  <si>
    <t xml:space="preserve">Nigéria</t>
  </si>
  <si>
    <t xml:space="preserve">12.6090157</t>
  </si>
  <si>
    <t xml:space="preserve">-85.2936911</t>
  </si>
  <si>
    <t xml:space="preserve">NI</t>
  </si>
  <si>
    <t xml:space="preserve">Nicaragua</t>
  </si>
  <si>
    <t xml:space="preserve">28.1083929</t>
  </si>
  <si>
    <t xml:space="preserve">84.0917139</t>
  </si>
  <si>
    <t xml:space="preserve">Népal</t>
  </si>
  <si>
    <t xml:space="preserve">-6.8699697</t>
  </si>
  <si>
    <t xml:space="preserve">-75.0458515</t>
  </si>
  <si>
    <t xml:space="preserve">PE</t>
  </si>
  <si>
    <t xml:space="preserve">Pérou</t>
  </si>
  <si>
    <t xml:space="preserve">12.7503486</t>
  </si>
  <si>
    <t xml:space="preserve">122.7312101</t>
  </si>
  <si>
    <t xml:space="preserve">PH</t>
  </si>
  <si>
    <t xml:space="preserve">Philippines</t>
  </si>
  <si>
    <t xml:space="preserve">30.3308401</t>
  </si>
  <si>
    <t xml:space="preserve">71.247499</t>
  </si>
  <si>
    <t xml:space="preserve">PK</t>
  </si>
  <si>
    <t xml:space="preserve">Pakistan</t>
  </si>
  <si>
    <t xml:space="preserve">52.215933</t>
  </si>
  <si>
    <t xml:space="preserve">19.134422</t>
  </si>
  <si>
    <t xml:space="preserve">PL</t>
  </si>
  <si>
    <t xml:space="preserve">Pologne</t>
  </si>
  <si>
    <t xml:space="preserve">35.6850258</t>
  </si>
  <si>
    <t xml:space="preserve">139.7413938</t>
  </si>
  <si>
    <t xml:space="preserve">PS</t>
  </si>
  <si>
    <t xml:space="preserve">Palestine</t>
  </si>
  <si>
    <t xml:space="preserve">40.991881578645256,</t>
  </si>
  <si>
    <t xml:space="preserve"> -8.805977595225757</t>
  </si>
  <si>
    <t xml:space="preserve">PT</t>
  </si>
  <si>
    <t xml:space="preserve">Portugal</t>
  </si>
  <si>
    <t xml:space="preserve">-23.127985546122865</t>
  </si>
  <si>
    <t xml:space="preserve"> -58.0251731543864</t>
  </si>
  <si>
    <t xml:space="preserve">PY</t>
  </si>
  <si>
    <t xml:space="preserve">Paraguay</t>
  </si>
  <si>
    <t xml:space="preserve">44.07842770770453</t>
  </si>
  <si>
    <t xml:space="preserve">20.728391810887217</t>
  </si>
  <si>
    <t xml:space="preserve">RS</t>
  </si>
  <si>
    <t xml:space="preserve">Serbie</t>
  </si>
  <si>
    <t xml:space="preserve">64.6863136</t>
  </si>
  <si>
    <t xml:space="preserve">97.7453061</t>
  </si>
  <si>
    <t xml:space="preserve">RU</t>
  </si>
  <si>
    <t xml:space="preserve">Russie</t>
  </si>
  <si>
    <t xml:space="preserve">-1.9646631</t>
  </si>
  <si>
    <t xml:space="preserve">30.0644358</t>
  </si>
  <si>
    <t xml:space="preserve">RW</t>
  </si>
  <si>
    <t xml:space="preserve">Rwanda</t>
  </si>
  <si>
    <t xml:space="preserve">25.6242618</t>
  </si>
  <si>
    <t xml:space="preserve">42.3528328</t>
  </si>
  <si>
    <t xml:space="preserve">SA</t>
  </si>
  <si>
    <t xml:space="preserve">Arabie Saoudite</t>
  </si>
  <si>
    <t xml:space="preserve">14.5844444</t>
  </si>
  <si>
    <t xml:space="preserve">29.4917691</t>
  </si>
  <si>
    <t xml:space="preserve">SD</t>
  </si>
  <si>
    <t xml:space="preserve">Soudan</t>
  </si>
  <si>
    <t xml:space="preserve">8.6400349</t>
  </si>
  <si>
    <t xml:space="preserve">-11.8400269</t>
  </si>
  <si>
    <t xml:space="preserve">SL</t>
  </si>
  <si>
    <t xml:space="preserve">Sierra Leone</t>
  </si>
  <si>
    <t xml:space="preserve">14.4750607</t>
  </si>
  <si>
    <t xml:space="preserve">-14.4529612</t>
  </si>
  <si>
    <t xml:space="preserve">SN</t>
  </si>
  <si>
    <t xml:space="preserve">Sénégal</t>
  </si>
  <si>
    <t xml:space="preserve">8.3676771</t>
  </si>
  <si>
    <t xml:space="preserve">49.083416</t>
  </si>
  <si>
    <t xml:space="preserve">SO</t>
  </si>
  <si>
    <t xml:space="preserve">Somalie</t>
  </si>
  <si>
    <t xml:space="preserve">4.1413025</t>
  </si>
  <si>
    <t xml:space="preserve">-56.0771187</t>
  </si>
  <si>
    <t xml:space="preserve">SR</t>
  </si>
  <si>
    <t xml:space="preserve">Suriname</t>
  </si>
  <si>
    <t xml:space="preserve">7.8699431</t>
  </si>
  <si>
    <t xml:space="preserve">29.6667897</t>
  </si>
  <si>
    <t xml:space="preserve">SS</t>
  </si>
  <si>
    <t xml:space="preserve">Soudan du Sud</t>
  </si>
  <si>
    <t xml:space="preserve">13.8000382</t>
  </si>
  <si>
    <t xml:space="preserve">-88.9140683</t>
  </si>
  <si>
    <t xml:space="preserve">SV</t>
  </si>
  <si>
    <t xml:space="preserve">Salvador</t>
  </si>
  <si>
    <t xml:space="preserve">34.98476219837329</t>
  </si>
  <si>
    <t xml:space="preserve">38.36686492309857</t>
  </si>
  <si>
    <t xml:space="preserve">SY</t>
  </si>
  <si>
    <t xml:space="preserve">Syrie</t>
  </si>
  <si>
    <t xml:space="preserve">-26.591896538961915,</t>
  </si>
  <si>
    <t xml:space="preserve"> 31.330072078043948</t>
  </si>
  <si>
    <t xml:space="preserve">SZ</t>
  </si>
  <si>
    <t xml:space="preserve">Swaziland</t>
  </si>
  <si>
    <t xml:space="preserve">15.6134137</t>
  </si>
  <si>
    <t xml:space="preserve">19.0156172</t>
  </si>
  <si>
    <t xml:space="preserve">TD</t>
  </si>
  <si>
    <t xml:space="preserve">Tchad</t>
  </si>
  <si>
    <t xml:space="preserve">8.7800265</t>
  </si>
  <si>
    <t xml:space="preserve">1.0199765</t>
  </si>
  <si>
    <t xml:space="preserve">TG</t>
  </si>
  <si>
    <t xml:space="preserve">Togo</t>
  </si>
  <si>
    <t xml:space="preserve">15.819256258125007</t>
  </si>
  <si>
    <t xml:space="preserve">101.13514198530099</t>
  </si>
  <si>
    <t xml:space="preserve">TH</t>
  </si>
  <si>
    <t xml:space="preserve">Thaïlande</t>
  </si>
  <si>
    <t xml:space="preserve">38.6281733</t>
  </si>
  <si>
    <t xml:space="preserve">70.8156541</t>
  </si>
  <si>
    <t xml:space="preserve">TJ</t>
  </si>
  <si>
    <t xml:space="preserve">Tadjikistan</t>
  </si>
  <si>
    <t xml:space="preserve">39.3763807</t>
  </si>
  <si>
    <t xml:space="preserve">59.3924609</t>
  </si>
  <si>
    <t xml:space="preserve">TM</t>
  </si>
  <si>
    <t xml:space="preserve">Turkménistan</t>
  </si>
  <si>
    <t xml:space="preserve">33.8439408</t>
  </si>
  <si>
    <t xml:space="preserve">9.400138</t>
  </si>
  <si>
    <t xml:space="preserve">TN</t>
  </si>
  <si>
    <t xml:space="preserve">Tunisie</t>
  </si>
  <si>
    <t xml:space="preserve">38.9597594</t>
  </si>
  <si>
    <t xml:space="preserve">34.9249653</t>
  </si>
  <si>
    <t xml:space="preserve">TR</t>
  </si>
  <si>
    <t xml:space="preserve">Turquie</t>
  </si>
  <si>
    <t xml:space="preserve">24.044743869835926</t>
  </si>
  <si>
    <t xml:space="preserve">121.58419047592123</t>
  </si>
  <si>
    <t xml:space="preserve">TW</t>
  </si>
  <si>
    <t xml:space="preserve">TAIWAN</t>
  </si>
  <si>
    <t xml:space="preserve">-6.488045701078507 </t>
  </si>
  <si>
    <t xml:space="preserve">35.11921375176565</t>
  </si>
  <si>
    <t xml:space="preserve">TZ</t>
  </si>
  <si>
    <t xml:space="preserve">Tanzanie</t>
  </si>
  <si>
    <t xml:space="preserve">49.4871968</t>
  </si>
  <si>
    <t xml:space="preserve">31.2718321</t>
  </si>
  <si>
    <t xml:space="preserve">UA</t>
  </si>
  <si>
    <t xml:space="preserve">Ukraine</t>
  </si>
  <si>
    <t xml:space="preserve">1.5333554</t>
  </si>
  <si>
    <t xml:space="preserve">32.2166578</t>
  </si>
  <si>
    <t xml:space="preserve">UG</t>
  </si>
  <si>
    <t xml:space="preserve">Ouganda</t>
  </si>
  <si>
    <t xml:space="preserve">39.7837304</t>
  </si>
  <si>
    <t xml:space="preserve">-100.445882</t>
  </si>
  <si>
    <t xml:space="preserve">US</t>
  </si>
  <si>
    <t xml:space="preserve">Etats-Unis</t>
  </si>
  <si>
    <t xml:space="preserve">41.32373</t>
  </si>
  <si>
    <t xml:space="preserve">63.9528098</t>
  </si>
  <si>
    <t xml:space="preserve">UZ</t>
  </si>
  <si>
    <t xml:space="preserve">Ouzbékistan</t>
  </si>
  <si>
    <t xml:space="preserve">8.0018709</t>
  </si>
  <si>
    <t xml:space="preserve">-66.1109318</t>
  </si>
  <si>
    <t xml:space="preserve">VE</t>
  </si>
  <si>
    <t xml:space="preserve">Venezuela</t>
  </si>
  <si>
    <t xml:space="preserve">13.2904027</t>
  </si>
  <si>
    <t xml:space="preserve">108.4265113</t>
  </si>
  <si>
    <t xml:space="preserve">VN</t>
  </si>
  <si>
    <t xml:space="preserve">Viêt-Nam</t>
  </si>
  <si>
    <t xml:space="preserve">42.670348836037846 </t>
  </si>
  <si>
    <t xml:space="preserve">21.137243719090794</t>
  </si>
  <si>
    <t xml:space="preserve">XK</t>
  </si>
  <si>
    <t xml:space="preserve">Kosovo</t>
  </si>
  <si>
    <t xml:space="preserve">16.3471243</t>
  </si>
  <si>
    <t xml:space="preserve">47.8915271</t>
  </si>
  <si>
    <t xml:space="preserve">YE</t>
  </si>
  <si>
    <t xml:space="preserve">Yémen</t>
  </si>
  <si>
    <t xml:space="preserve">-28.8166236</t>
  </si>
  <si>
    <t xml:space="preserve">24.991639</t>
  </si>
  <si>
    <t xml:space="preserve">ZA</t>
  </si>
  <si>
    <t xml:space="preserve">Afrique du Sud</t>
  </si>
  <si>
    <t xml:space="preserve">-13.409985259725277</t>
  </si>
  <si>
    <t xml:space="preserve">28.048658591997462</t>
  </si>
  <si>
    <t xml:space="preserve">ZM</t>
  </si>
  <si>
    <t xml:space="preserve">Zambie</t>
  </si>
  <si>
    <t xml:space="preserve">-19.085560742460068 </t>
  </si>
  <si>
    <t xml:space="preserve">29.860386750015007</t>
  </si>
  <si>
    <t xml:space="preserve">ZW</t>
  </si>
  <si>
    <t xml:space="preserve">Zimbabwe</t>
  </si>
  <si>
    <t xml:space="preserve">ZZZTOTAL</t>
  </si>
  <si>
    <t xml:space="preserve">années</t>
  </si>
  <si>
    <t xml:space="preserve">EV</t>
  </si>
  <si>
    <t xml:space="preserve">Taux des recours avec avocat en %</t>
  </si>
  <si>
    <t xml:space="preserve">Demandes d’AJ </t>
  </si>
  <si>
    <t xml:space="preserve">Décisions rendues par le BAJ </t>
  </si>
  <si>
    <t xml:space="preserve">accords</t>
  </si>
  <si>
    <t xml:space="preserve">rejets</t>
  </si>
  <si>
    <t xml:space="preserve">ISO2</t>
  </si>
  <si>
    <t xml:space="preserve">NATIONALITE</t>
  </si>
  <si>
    <t xml:space="preserve">recours</t>
  </si>
  <si>
    <t xml:space="preserve">DECISIONS</t>
  </si>
  <si>
    <t xml:space="preserve">PS </t>
  </si>
  <si>
    <t xml:space="preserve">ACCORDS</t>
  </si>
  <si>
    <t xml:space="preserve">REJETS</t>
  </si>
  <si>
    <t xml:space="preserve">TX</t>
  </si>
  <si>
    <t xml:space="preserve">AFGHANISTAN</t>
  </si>
  <si>
    <t xml:space="preserve">ALBANIE</t>
  </si>
  <si>
    <t xml:space="preserve">ARMENIE</t>
  </si>
  <si>
    <t xml:space="preserve">ANGOLA</t>
  </si>
  <si>
    <t xml:space="preserve">ARGENTINE</t>
  </si>
  <si>
    <t xml:space="preserve">AZERBAIDJAN</t>
  </si>
  <si>
    <t xml:space="preserve">BOSNIE HERZEGOVINE</t>
  </si>
  <si>
    <t xml:space="preserve">BANGLADESH</t>
  </si>
  <si>
    <t xml:space="preserve">BULGARIE</t>
  </si>
  <si>
    <t xml:space="preserve">BENIN</t>
  </si>
  <si>
    <t xml:space="preserve">BOLIVIE</t>
  </si>
  <si>
    <t xml:space="preserve">BRESIL</t>
  </si>
  <si>
    <t xml:space="preserve">BHOUTAN</t>
  </si>
  <si>
    <t xml:space="preserve">BELARUS</t>
  </si>
  <si>
    <t xml:space="preserve">BZ</t>
  </si>
  <si>
    <t xml:space="preserve">BELIZE</t>
  </si>
  <si>
    <t xml:space="preserve">Canada</t>
  </si>
  <si>
    <t xml:space="preserve">Rép. dém. Congo</t>
  </si>
  <si>
    <t xml:space="preserve">CH</t>
  </si>
  <si>
    <t xml:space="preserve">Suisse</t>
  </si>
  <si>
    <t xml:space="preserve">Côte d’ivoire</t>
  </si>
  <si>
    <t xml:space="preserve">Costa Rica</t>
  </si>
  <si>
    <t xml:space="preserve">CZ</t>
  </si>
  <si>
    <t xml:space="preserve">Tchéquie</t>
  </si>
  <si>
    <t xml:space="preserve">Dominicaine </t>
  </si>
  <si>
    <t xml:space="preserve">ALGERIE</t>
  </si>
  <si>
    <t xml:space="preserve">Équateur</t>
  </si>
  <si>
    <t xml:space="preserve">Égypte</t>
  </si>
  <si>
    <t xml:space="preserve">Érythrée</t>
  </si>
  <si>
    <t xml:space="preserve">Éthiopie</t>
  </si>
  <si>
    <t xml:space="preserve">G B</t>
  </si>
  <si>
    <t xml:space="preserve">Royaume-Uni</t>
  </si>
  <si>
    <t xml:space="preserve">Guinée équatoriale</t>
  </si>
  <si>
    <t xml:space="preserve">Japon</t>
  </si>
  <si>
    <t xml:space="preserve">Kirghizstan</t>
  </si>
  <si>
    <t xml:space="preserve">Sainte-Lucie</t>
  </si>
  <si>
    <t xml:space="preserve">Macédoine du Nord </t>
  </si>
  <si>
    <t xml:space="preserve">BIRMANIE</t>
  </si>
  <si>
    <t xml:space="preserve">PA</t>
  </si>
  <si>
    <t xml:space="preserve">Panama</t>
  </si>
  <si>
    <t xml:space="preserve">PALESTINE</t>
  </si>
  <si>
    <t xml:space="preserve">RO</t>
  </si>
  <si>
    <t xml:space="preserve">Roumanie</t>
  </si>
  <si>
    <t xml:space="preserve">ARABIE SAOUDITE</t>
  </si>
  <si>
    <t xml:space="preserve">TL</t>
  </si>
  <si>
    <t xml:space="preserve">Timor Oriental</t>
  </si>
  <si>
    <t xml:space="preserve">TT</t>
  </si>
  <si>
    <t xml:space="preserve">Trinité-et-Tobago</t>
  </si>
  <si>
    <t xml:space="preserve">Taïwan</t>
  </si>
  <si>
    <t xml:space="preserve">UNK</t>
  </si>
  <si>
    <t xml:space="preserve">Inconnu</t>
  </si>
  <si>
    <t xml:space="preserve">États-Unis</t>
  </si>
  <si>
    <t xml:space="preserve">Vénézuéla</t>
  </si>
  <si>
    <t xml:space="preserve">VG</t>
  </si>
  <si>
    <t xml:space="preserve">Saint-Vincent-et-les-Grenadines</t>
  </si>
  <si>
    <t xml:space="preserve">Vietnam</t>
  </si>
  <si>
    <t xml:space="preserve">AFRIQUE DU SUD</t>
  </si>
  <si>
    <t xml:space="preserve">Zimbabwé</t>
  </si>
  <si>
    <t xml:space="preserve">ZZO</t>
  </si>
  <si>
    <t xml:space="preserve">AUTRE</t>
  </si>
  <si>
    <t xml:space="preserve">nationalité</t>
  </si>
  <si>
    <t xml:space="preserve">REFUGIE CNDA</t>
  </si>
  <si>
    <t xml:space="preserve">PS CNDA</t>
  </si>
  <si>
    <t xml:space="preserve">REJETS CNDA</t>
  </si>
  <si>
    <t xml:space="preserve">ACCORDS CNDA</t>
  </si>
  <si>
    <t xml:space="preserve">TX </t>
  </si>
  <si>
    <t xml:space="preserve">Bosnie‐Herzégovine</t>
  </si>
  <si>
    <t xml:space="preserve">Burkina Faso</t>
  </si>
  <si>
    <t xml:space="preserve">Rép. dém. du Congo</t>
  </si>
  <si>
    <t xml:space="preserve">Cap‐Vert</t>
  </si>
  <si>
    <t xml:space="preserve">Dominique</t>
  </si>
  <si>
    <t xml:space="preserve">Dominicaine (Rép.)</t>
  </si>
  <si>
    <t xml:space="preserve">Equateur</t>
  </si>
  <si>
    <t xml:space="preserve">Espagne</t>
  </si>
  <si>
    <t xml:space="preserve">Guinée Équatoriale</t>
  </si>
  <si>
    <t xml:space="preserve">GUATEMALA</t>
  </si>
  <si>
    <t xml:space="preserve">Guinée‐Bissau</t>
  </si>
  <si>
    <t xml:space="preserve">GY</t>
  </si>
  <si>
    <t xml:space="preserve">GUYANA</t>
  </si>
  <si>
    <t xml:space="preserve">IT</t>
  </si>
  <si>
    <t xml:space="preserve">Italie</t>
  </si>
  <si>
    <t xml:space="preserve">Macédoine du Nord (Rép.)</t>
  </si>
  <si>
    <t xml:space="preserve">Territoires palestiniens</t>
  </si>
  <si>
    <t xml:space="preserve">PARAGUAY</t>
  </si>
  <si>
    <t xml:space="preserve">STLS</t>
  </si>
  <si>
    <t xml:space="preserve">Sao Tomé‐et‐Principe</t>
  </si>
  <si>
    <t xml:space="preserve">INCONNU</t>
  </si>
  <si>
    <t xml:space="preserve">États‐Unis</t>
  </si>
  <si>
    <t xml:space="preserve">Décisions</t>
  </si>
  <si>
    <t xml:space="preserve">PART HORS ORDO</t>
  </si>
  <si>
    <t xml:space="preserve">statut</t>
  </si>
  <si>
    <t xml:space="preserve">irrecevabilité</t>
  </si>
  <si>
    <t xml:space="preserve">ordonnance fond</t>
  </si>
  <si>
    <t xml:space="preserve">rejets après audience</t>
  </si>
  <si>
    <t xml:space="preserve">Annulation et renvoi à l'OFPRA </t>
  </si>
  <si>
    <t xml:space="preserve">Autre décision (non lieu, désistement, radiation, divers)</t>
  </si>
  <si>
    <t xml:space="preserve">iso</t>
  </si>
  <si>
    <t xml:space="preserve">nat </t>
  </si>
  <si>
    <t xml:space="preserve">RS CNDA</t>
  </si>
  <si>
    <t xml:space="preserve">Rejets  </t>
  </si>
  <si>
    <t xml:space="preserve">décisions </t>
  </si>
  <si>
    <t xml:space="preserve">tx rs</t>
  </si>
  <si>
    <t xml:space="preserve">tx ps</t>
  </si>
  <si>
    <t xml:space="preserve">TX ANNUL</t>
  </si>
  <si>
    <t xml:space="preserve">AFG</t>
  </si>
  <si>
    <t xml:space="preserve">ZAF</t>
  </si>
  <si>
    <t xml:space="preserve">Afrique Sud</t>
  </si>
  <si>
    <t xml:space="preserve">ALB</t>
  </si>
  <si>
    <t xml:space="preserve">DZA</t>
  </si>
  <si>
    <t xml:space="preserve">AGO</t>
  </si>
  <si>
    <t xml:space="preserve">ARG</t>
  </si>
  <si>
    <t xml:space="preserve">ARM</t>
  </si>
  <si>
    <t xml:space="preserve">MKD</t>
  </si>
  <si>
    <t xml:space="preserve">ARYM</t>
  </si>
  <si>
    <t xml:space="preserve">AUT</t>
  </si>
  <si>
    <t xml:space="preserve">Autriche</t>
  </si>
  <si>
    <t xml:space="preserve">AZE</t>
  </si>
  <si>
    <t xml:space="preserve">BGD</t>
  </si>
  <si>
    <t xml:space="preserve">BEN</t>
  </si>
  <si>
    <t xml:space="preserve">BTN</t>
  </si>
  <si>
    <t xml:space="preserve">BLR</t>
  </si>
  <si>
    <t xml:space="preserve">MMR</t>
  </si>
  <si>
    <t xml:space="preserve">BOL</t>
  </si>
  <si>
    <t xml:space="preserve">BIH</t>
  </si>
  <si>
    <t xml:space="preserve">BRA</t>
  </si>
  <si>
    <t xml:space="preserve">BGR</t>
  </si>
  <si>
    <t xml:space="preserve">BFA</t>
  </si>
  <si>
    <t xml:space="preserve">BDI</t>
  </si>
  <si>
    <t xml:space="preserve">KHM</t>
  </si>
  <si>
    <t xml:space="preserve">CMR</t>
  </si>
  <si>
    <t xml:space="preserve">CAN</t>
  </si>
  <si>
    <t xml:space="preserve">CPV</t>
  </si>
  <si>
    <t xml:space="preserve">CAF</t>
  </si>
  <si>
    <t xml:space="preserve">CHL</t>
  </si>
  <si>
    <t xml:space="preserve">CHN</t>
  </si>
  <si>
    <t xml:space="preserve">PSE</t>
  </si>
  <si>
    <t xml:space="preserve">Cisjordanie</t>
  </si>
  <si>
    <t xml:space="preserve">COL</t>
  </si>
  <si>
    <t xml:space="preserve">COM</t>
  </si>
  <si>
    <t xml:space="preserve">COG</t>
  </si>
  <si>
    <t xml:space="preserve">KOR</t>
  </si>
  <si>
    <t xml:space="preserve">Corée  Sud</t>
  </si>
  <si>
    <t xml:space="preserve">PRK</t>
  </si>
  <si>
    <t xml:space="preserve">Corée du nord</t>
  </si>
  <si>
    <t xml:space="preserve">CIV</t>
  </si>
  <si>
    <t xml:space="preserve">Côted'Ivoire</t>
  </si>
  <si>
    <t xml:space="preserve">HRV</t>
  </si>
  <si>
    <t xml:space="preserve">CUB</t>
  </si>
  <si>
    <t xml:space="preserve">DJI</t>
  </si>
  <si>
    <t xml:space="preserve">DMA</t>
  </si>
  <si>
    <t xml:space="preserve">EGY</t>
  </si>
  <si>
    <t xml:space="preserve">AEU</t>
  </si>
  <si>
    <t xml:space="preserve">Emirats arabes unies</t>
  </si>
  <si>
    <t xml:space="preserve">ERI</t>
  </si>
  <si>
    <t xml:space="preserve">USA</t>
  </si>
  <si>
    <t xml:space="preserve">ETH</t>
  </si>
  <si>
    <t xml:space="preserve">GAB</t>
  </si>
  <si>
    <t xml:space="preserve">GMB</t>
  </si>
  <si>
    <t xml:space="preserve">GEO</t>
  </si>
  <si>
    <t xml:space="preserve">GHA</t>
  </si>
  <si>
    <t xml:space="preserve">GIN</t>
  </si>
  <si>
    <t xml:space="preserve">GNQ</t>
  </si>
  <si>
    <t xml:space="preserve">GNB</t>
  </si>
  <si>
    <t xml:space="preserve">HTI</t>
  </si>
  <si>
    <t xml:space="preserve">HND</t>
  </si>
  <si>
    <t xml:space="preserve">SOL</t>
  </si>
  <si>
    <t xml:space="preserve">Iles Salomon</t>
  </si>
  <si>
    <t xml:space="preserve">IND</t>
  </si>
  <si>
    <t xml:space="preserve">IDN</t>
  </si>
  <si>
    <t xml:space="preserve">IRQ</t>
  </si>
  <si>
    <t xml:space="preserve">IRN</t>
  </si>
  <si>
    <t xml:space="preserve">ISL</t>
  </si>
  <si>
    <t xml:space="preserve">ITA</t>
  </si>
  <si>
    <t xml:space="preserve">JAM</t>
  </si>
  <si>
    <t xml:space="preserve">JAP</t>
  </si>
  <si>
    <t xml:space="preserve">JDN</t>
  </si>
  <si>
    <t xml:space="preserve">KAZ</t>
  </si>
  <si>
    <t xml:space="preserve">KEN</t>
  </si>
  <si>
    <t xml:space="preserve">KGZ</t>
  </si>
  <si>
    <t xml:space="preserve">KSV</t>
  </si>
  <si>
    <t xml:space="preserve">KWT</t>
  </si>
  <si>
    <t xml:space="preserve">LAO</t>
  </si>
  <si>
    <t xml:space="preserve">LTV</t>
  </si>
  <si>
    <t xml:space="preserve">Lettonie</t>
  </si>
  <si>
    <t xml:space="preserve">LBN</t>
  </si>
  <si>
    <t xml:space="preserve">LBR</t>
  </si>
  <si>
    <t xml:space="preserve">LBY</t>
  </si>
  <si>
    <t xml:space="preserve">MDG</t>
  </si>
  <si>
    <t xml:space="preserve">MYS</t>
  </si>
  <si>
    <t xml:space="preserve">MLI</t>
  </si>
  <si>
    <t xml:space="preserve">MAR</t>
  </si>
  <si>
    <t xml:space="preserve">MUS</t>
  </si>
  <si>
    <t xml:space="preserve">MRT</t>
  </si>
  <si>
    <t xml:space="preserve">MEX</t>
  </si>
  <si>
    <t xml:space="preserve">MDA</t>
  </si>
  <si>
    <t xml:space="preserve">MNG</t>
  </si>
  <si>
    <t xml:space="preserve">MNE</t>
  </si>
  <si>
    <t xml:space="preserve">NPL</t>
  </si>
  <si>
    <t xml:space="preserve">NIC</t>
  </si>
  <si>
    <t xml:space="preserve">NER</t>
  </si>
  <si>
    <t xml:space="preserve">NGA</t>
  </si>
  <si>
    <t xml:space="preserve">UGA</t>
  </si>
  <si>
    <t xml:space="preserve">UZB</t>
  </si>
  <si>
    <t xml:space="preserve">PAK</t>
  </si>
  <si>
    <t xml:space="preserve">PER</t>
  </si>
  <si>
    <t xml:space="preserve">PHI</t>
  </si>
  <si>
    <t xml:space="preserve">POL</t>
  </si>
  <si>
    <t xml:space="preserve">COD</t>
  </si>
  <si>
    <t xml:space="preserve">RD CONGO</t>
  </si>
  <si>
    <t xml:space="preserve">DOM</t>
  </si>
  <si>
    <t xml:space="preserve">Rép. Dominicaine</t>
  </si>
  <si>
    <t xml:space="preserve">ROU</t>
  </si>
  <si>
    <t xml:space="preserve">RUS</t>
  </si>
  <si>
    <t xml:space="preserve">RWA</t>
  </si>
  <si>
    <t xml:space="preserve">ESH</t>
  </si>
  <si>
    <t xml:space="preserve">Sahara occidental</t>
  </si>
  <si>
    <t xml:space="preserve">ESV</t>
  </si>
  <si>
    <t xml:space="preserve">SEN</t>
  </si>
  <si>
    <t xml:space="preserve">SRB</t>
  </si>
  <si>
    <t xml:space="preserve">SLE</t>
  </si>
  <si>
    <t xml:space="preserve">SOM</t>
  </si>
  <si>
    <t xml:space="preserve">SDN</t>
  </si>
  <si>
    <t xml:space="preserve">SSD</t>
  </si>
  <si>
    <t xml:space="preserve">Soudan Sud</t>
  </si>
  <si>
    <t xml:space="preserve">LKA</t>
  </si>
  <si>
    <t xml:space="preserve">SUR</t>
  </si>
  <si>
    <t xml:space="preserve">SYR</t>
  </si>
  <si>
    <t xml:space="preserve">TJK</t>
  </si>
  <si>
    <t xml:space="preserve">TWN</t>
  </si>
  <si>
    <t xml:space="preserve">Taiwan</t>
  </si>
  <si>
    <t xml:space="preserve">TZA</t>
  </si>
  <si>
    <t xml:space="preserve">TCD</t>
  </si>
  <si>
    <t xml:space="preserve">TGO</t>
  </si>
  <si>
    <t xml:space="preserve">TTD</t>
  </si>
  <si>
    <t xml:space="preserve">Trinité et Tobago</t>
  </si>
  <si>
    <t xml:space="preserve">TUN</t>
  </si>
  <si>
    <t xml:space="preserve">TKM</t>
  </si>
  <si>
    <t xml:space="preserve">TUR</t>
  </si>
  <si>
    <t xml:space="preserve">UKR</t>
  </si>
  <si>
    <t xml:space="preserve">VEN</t>
  </si>
  <si>
    <t xml:space="preserve">VTN</t>
  </si>
  <si>
    <t xml:space="preserve">YEM</t>
  </si>
  <si>
    <t xml:space="preserve">ZWE</t>
  </si>
  <si>
    <t xml:space="preserve">ISO</t>
  </si>
  <si>
    <t xml:space="preserve">TX 19</t>
  </si>
  <si>
    <t xml:space="preserve">KP</t>
  </si>
  <si>
    <t xml:space="preserve">AE</t>
  </si>
  <si>
    <t xml:space="preserve">ESWATINI</t>
  </si>
  <si>
    <t xml:space="preserve">MOZAMBIQUE</t>
  </si>
  <si>
    <t xml:space="preserve">SK</t>
  </si>
  <si>
    <t xml:space="preserve">SLOVAQUIE</t>
  </si>
  <si>
    <t xml:space="preserve">AU</t>
  </si>
  <si>
    <t xml:space="preserve">Australie</t>
  </si>
  <si>
    <t xml:space="preserve">AT</t>
  </si>
  <si>
    <t xml:space="preserve">Corée du Nord</t>
  </si>
  <si>
    <t xml:space="preserve">FI</t>
  </si>
  <si>
    <t xml:space="preserve">Finlande</t>
  </si>
  <si>
    <t xml:space="preserve">LV</t>
  </si>
  <si>
    <t xml:space="preserve">ST</t>
  </si>
  <si>
    <t xml:space="preserve">Trinité‐et‐Tobago</t>
  </si>
  <si>
    <t xml:space="preserve">Sum - DECISIONS</t>
  </si>
  <si>
    <t xml:space="preserve">Total Résultat</t>
  </si>
  <si>
    <t xml:space="preserve">(vide)</t>
  </si>
  <si>
    <t xml:space="preserve">Femmes</t>
  </si>
  <si>
    <t xml:space="preserve">HOMME</t>
  </si>
  <si>
    <t xml:space="preserve">Recours 2019</t>
  </si>
  <si>
    <t xml:space="preserve">PART FEMMES</t>
  </si>
  <si>
    <t xml:space="preserve">R</t>
  </si>
  <si>
    <t xml:space="preserve">autres</t>
  </si>
  <si>
    <t xml:space="preserve">CITIZEN</t>
  </si>
  <si>
    <t xml:space="preserve">Recours pendants 2019</t>
  </si>
  <si>
    <t xml:space="preserve">RECOURS 2020</t>
  </si>
  <si>
    <t xml:space="preserve">DECISIONS 2020</t>
  </si>
  <si>
    <t xml:space="preserve">PENDANTS 2020</t>
  </si>
  <si>
    <t xml:space="preserve">RECOURS 2021</t>
  </si>
  <si>
    <t xml:space="preserve">DECISIONS 2021</t>
  </si>
  <si>
    <t xml:space="preserve">RECOURS PENDANTS 2021</t>
  </si>
  <si>
    <t xml:space="preserve">EST CNDA 9 MOIS</t>
  </si>
  <si>
    <t xml:space="preserve">EST 9 MOIS DEC CNDA</t>
  </si>
  <si>
    <t xml:space="preserve">PENDANTS ESTIMATION</t>
  </si>
  <si>
    <t xml:space="preserve">AUTRICHE</t>
  </si>
  <si>
    <t xml:space="preserve">-25.15331518455273</t>
  </si>
  <si>
    <t xml:space="preserve">132.9784149317273</t>
  </si>
  <si>
    <t xml:space="preserve">AUSTRALIE</t>
  </si>
  <si>
    <t xml:space="preserve">61.97544632856541</t>
  </si>
  <si>
    <t xml:space="preserve">25.398720632934307</t>
  </si>
  <si>
    <t xml:space="preserve">FINLANDE</t>
  </si>
  <si>
    <t xml:space="preserve">15.690230197508042, </t>
  </si>
  <si>
    <t xml:space="preserve">-90.16655925166678</t>
  </si>
  <si>
    <t xml:space="preserve">4.840638431976787,</t>
  </si>
  <si>
    <t xml:space="preserve"> -58.70901516775774</t>
  </si>
  <si>
    <t xml:space="preserve">43.3491028145523</t>
  </si>
  <si>
    <t xml:space="preserve">13.77766963237338</t>
  </si>
  <si>
    <t xml:space="preserve">ITALIE</t>
  </si>
  <si>
    <t xml:space="preserve">kN</t>
  </si>
  <si>
    <t xml:space="preserve">40.045438296666774</t>
  </si>
  <si>
    <t xml:space="preserve"> 126.73264660681687</t>
  </si>
  <si>
    <t xml:space="preserve">COREE DU NORDS</t>
  </si>
  <si>
    <t xml:space="preserve">57.05071046037083</t>
  </si>
  <si>
    <t xml:space="preserve">25.226556914407468</t>
  </si>
  <si>
    <t xml:space="preserve">LETTONIE</t>
  </si>
  <si>
    <t xml:space="preserve">-9.632285494447073, </t>
  </si>
  <si>
    <t xml:space="preserve">160.34405328363147</t>
  </si>
  <si>
    <t xml:space="preserve">SH</t>
  </si>
  <si>
    <t xml:space="preserve">SALOMON</t>
  </si>
  <si>
    <t xml:space="preserve">48.7376128092259,</t>
  </si>
  <si>
    <t xml:space="preserve"> 19.653485517584453</t>
  </si>
  <si>
    <t xml:space="preserve">stsl</t>
  </si>
  <si>
    <t xml:space="preserve">10.737876824593817</t>
  </si>
  <si>
    <t xml:space="preserve"> -61.50382071803232</t>
  </si>
  <si>
    <t xml:space="preserve">TX ANNULATION</t>
  </si>
  <si>
    <t xml:space="preserve">RECOURS</t>
  </si>
  <si>
    <t xml:space="preserve">source</t>
  </si>
  <si>
    <t xml:space="preserve">CNDA</t>
  </si>
  <si>
    <t xml:space="preserve">ARMÉNIE</t>
  </si>
  <si>
    <t xml:space="preserve">AZERBAÏDJAN</t>
  </si>
  <si>
    <t xml:space="preserve">BOSNIE-HERZÉGOVINE</t>
  </si>
  <si>
    <t xml:space="preserve">BURKINA</t>
  </si>
  <si>
    <t xml:space="preserve">BAHREÏN</t>
  </si>
  <si>
    <t xml:space="preserve">BURUNDI</t>
  </si>
  <si>
    <t xml:space="preserve">BÉNIN</t>
  </si>
  <si>
    <t xml:space="preserve">BRÉSIL</t>
  </si>
  <si>
    <t xml:space="preserve">BIÉLORUSSIE</t>
  </si>
  <si>
    <t xml:space="preserve">CENTRAFRIQUE</t>
  </si>
  <si>
    <t xml:space="preserve">CONGO</t>
  </si>
  <si>
    <t xml:space="preserve">CÔTE D'IVOIRE</t>
  </si>
  <si>
    <t xml:space="preserve">CHILI</t>
  </si>
  <si>
    <t xml:space="preserve">CAMEROUN</t>
  </si>
  <si>
    <t xml:space="preserve">CHINE</t>
  </si>
  <si>
    <t xml:space="preserve">COLOMBIE</t>
  </si>
  <si>
    <t xml:space="preserve">CUBA</t>
  </si>
  <si>
    <t xml:space="preserve">CAP-VERT</t>
  </si>
  <si>
    <t xml:space="preserve">DJIBOUTI</t>
  </si>
  <si>
    <t xml:space="preserve">ALGÉRIE</t>
  </si>
  <si>
    <t xml:space="preserve">EGYPTE</t>
  </si>
  <si>
    <t xml:space="preserve">SAHARA OCCIDENTAL</t>
  </si>
  <si>
    <t xml:space="preserve">ERYTHRÉE</t>
  </si>
  <si>
    <t xml:space="preserve">ETHIOPIE</t>
  </si>
  <si>
    <t xml:space="preserve">GABON</t>
  </si>
  <si>
    <t xml:space="preserve">GRANDE-BRETAGNE</t>
  </si>
  <si>
    <t xml:space="preserve">GÉORGIE</t>
  </si>
  <si>
    <t xml:space="preserve">GHANA</t>
  </si>
  <si>
    <t xml:space="preserve">GAMBIE</t>
  </si>
  <si>
    <t xml:space="preserve">GUINÉE</t>
  </si>
  <si>
    <t xml:space="preserve">GUINÉE EQUATORIALE</t>
  </si>
  <si>
    <t xml:space="preserve">GRÈCE</t>
  </si>
  <si>
    <t xml:space="preserve">GUATÉMALA</t>
  </si>
  <si>
    <t xml:space="preserve">GUINÉE-BISSAU</t>
  </si>
  <si>
    <t xml:space="preserve">HONDURAS</t>
  </si>
  <si>
    <t xml:space="preserve">CROATIE</t>
  </si>
  <si>
    <t xml:space="preserve">HAÏTI</t>
  </si>
  <si>
    <t xml:space="preserve">INDONÉSIE</t>
  </si>
  <si>
    <t xml:space="preserve">ISRAËL</t>
  </si>
  <si>
    <t xml:space="preserve">INDE</t>
  </si>
  <si>
    <t xml:space="preserve">IRAK</t>
  </si>
  <si>
    <t xml:space="preserve">IRAN</t>
  </si>
  <si>
    <t xml:space="preserve">JAMAÏQUE</t>
  </si>
  <si>
    <t xml:space="preserve">JORDANIE</t>
  </si>
  <si>
    <t xml:space="preserve">KENYA</t>
  </si>
  <si>
    <t xml:space="preserve">KIRGHIZISTAN</t>
  </si>
  <si>
    <t xml:space="preserve">CAMBODGE</t>
  </si>
  <si>
    <t xml:space="preserve">COMORES</t>
  </si>
  <si>
    <t xml:space="preserve">SAINT‐CHRISTOPHE‐ET‐NIÉVÈS</t>
  </si>
  <si>
    <t xml:space="preserve">CORÉE DU SUD</t>
  </si>
  <si>
    <t xml:space="preserve">KOWEÏT</t>
  </si>
  <si>
    <t xml:space="preserve">KAZAKHSTAN</t>
  </si>
  <si>
    <t xml:space="preserve">LAOS</t>
  </si>
  <si>
    <t xml:space="preserve">LIBAN</t>
  </si>
  <si>
    <t xml:space="preserve">SAINTE‐LUCIE</t>
  </si>
  <si>
    <t xml:space="preserve">SRI LANKA</t>
  </si>
  <si>
    <t xml:space="preserve">LIBÉRIA</t>
  </si>
  <si>
    <t xml:space="preserve">LIBYE</t>
  </si>
  <si>
    <t xml:space="preserve">MAROC</t>
  </si>
  <si>
    <t xml:space="preserve">MOLDAVIE</t>
  </si>
  <si>
    <t xml:space="preserve">MONTÉNÉGRO</t>
  </si>
  <si>
    <t xml:space="preserve">MADAGASCAR</t>
  </si>
  <si>
    <t xml:space="preserve">MALI</t>
  </si>
  <si>
    <t xml:space="preserve">MONGOLIE</t>
  </si>
  <si>
    <t xml:space="preserve">MAURITANIE</t>
  </si>
  <si>
    <t xml:space="preserve">MAURICE</t>
  </si>
  <si>
    <t xml:space="preserve">MEXIQUE</t>
  </si>
  <si>
    <t xml:space="preserve">MALAISIE</t>
  </si>
  <si>
    <t xml:space="preserve">NIGER</t>
  </si>
  <si>
    <t xml:space="preserve">NIGÉRIA</t>
  </si>
  <si>
    <t xml:space="preserve">NICARAGUA</t>
  </si>
  <si>
    <t xml:space="preserve">NÉPAL</t>
  </si>
  <si>
    <t xml:space="preserve">PÉROU</t>
  </si>
  <si>
    <t xml:space="preserve">PHILIPPINES</t>
  </si>
  <si>
    <t xml:space="preserve">PAKISTAN</t>
  </si>
  <si>
    <t xml:space="preserve">POLOGNE</t>
  </si>
  <si>
    <t xml:space="preserve">PORTUGAL</t>
  </si>
  <si>
    <t xml:space="preserve">SERBIE</t>
  </si>
  <si>
    <t xml:space="preserve">RUSSIE</t>
  </si>
  <si>
    <t xml:space="preserve">RWANDA</t>
  </si>
  <si>
    <t xml:space="preserve">SOUDAN</t>
  </si>
  <si>
    <t xml:space="preserve">SIERRA LEONE</t>
  </si>
  <si>
    <t xml:space="preserve">SÉNÉGAL</t>
  </si>
  <si>
    <t xml:space="preserve">SOMALIE</t>
  </si>
  <si>
    <t xml:space="preserve">SURINAME</t>
  </si>
  <si>
    <t xml:space="preserve">SOUDAN DU SUD</t>
  </si>
  <si>
    <t xml:space="preserve">SALVADOR</t>
  </si>
  <si>
    <t xml:space="preserve">SYRIE</t>
  </si>
  <si>
    <t xml:space="preserve">SWAZILAND</t>
  </si>
  <si>
    <t xml:space="preserve">TCHAD</t>
  </si>
  <si>
    <t xml:space="preserve">TOGO</t>
  </si>
  <si>
    <t xml:space="preserve">THAÏLANDE</t>
  </si>
  <si>
    <t xml:space="preserve">TADJIKISTAN</t>
  </si>
  <si>
    <t xml:space="preserve">TURKMÉNISTAN</t>
  </si>
  <si>
    <t xml:space="preserve">TUNISIE</t>
  </si>
  <si>
    <t xml:space="preserve">TURQUIE</t>
  </si>
  <si>
    <t xml:space="preserve">TANZANIE</t>
  </si>
  <si>
    <t xml:space="preserve">UKRAINE</t>
  </si>
  <si>
    <t xml:space="preserve">OUGANDA</t>
  </si>
  <si>
    <t xml:space="preserve">ETATS-UNIS</t>
  </si>
  <si>
    <t xml:space="preserve">OUZBÉKISTAN</t>
  </si>
  <si>
    <t xml:space="preserve">VENEZUELA</t>
  </si>
  <si>
    <t xml:space="preserve">VIÊT-NAM</t>
  </si>
  <si>
    <t xml:space="preserve">KOSOVO</t>
  </si>
  <si>
    <t xml:space="preserve">YÉMEN</t>
  </si>
  <si>
    <t xml:space="preserve">ZAMBIE</t>
  </si>
  <si>
    <t xml:space="preserve">ZIMBABWE</t>
  </si>
  <si>
    <t xml:space="preserve">EUROSTAT</t>
  </si>
  <si>
    <t xml:space="preserve">République démocratique du Congo</t>
  </si>
  <si>
    <t xml:space="preserve">République centrafricaine</t>
  </si>
  <si>
    <t xml:space="preserve">Côte d’Ivoire</t>
  </si>
  <si>
    <t xml:space="preserve">Cabo Verde</t>
  </si>
  <si>
    <t xml:space="preserve">République dominicaine</t>
  </si>
  <si>
    <t xml:space="preserve">Iraq</t>
  </si>
  <si>
    <t xml:space="preserve">Liberia</t>
  </si>
  <si>
    <t xml:space="preserve">Macédoine du Nord</t>
  </si>
  <si>
    <t xml:space="preserve">Myanmar/Birmanie</t>
  </si>
  <si>
    <t xml:space="preserve">Nigeria</t>
  </si>
  <si>
    <t xml:space="preserve">El Salvador</t>
  </si>
  <si>
    <t xml:space="preserve">Viêt Nam</t>
  </si>
  <si>
    <t xml:space="preserve">Total</t>
  </si>
  <si>
    <t xml:space="preserve">Données</t>
  </si>
  <si>
    <t xml:space="preserve">Total Somme - REFUGIE CNDA</t>
  </si>
  <si>
    <t xml:space="preserve">Total Somme - PS CNDA</t>
  </si>
  <si>
    <t xml:space="preserve">Total Somme - REJETS CNDA</t>
  </si>
  <si>
    <t xml:space="preserve">Total Somme - DECISIONS</t>
  </si>
  <si>
    <t xml:space="preserve">Somme - REFUGIE CNDA</t>
  </si>
  <si>
    <t xml:space="preserve">Somme - PS CNDA</t>
  </si>
  <si>
    <t xml:space="preserve">Somme - REJETS CNDA</t>
  </si>
  <si>
    <t xml:space="preserve">Somme - DECISIONS</t>
  </si>
  <si>
    <t xml:space="preserve">REFUGIE E</t>
  </si>
  <si>
    <t xml:space="preserve">citizen</t>
  </si>
  <si>
    <t xml:space="preserve">PART MINEURS/ADULTES</t>
  </si>
  <si>
    <t xml:space="preserve">REFUGIE</t>
  </si>
  <si>
    <t xml:space="preserve">REFUGIE OFPRA</t>
  </si>
  <si>
    <t xml:space="preserve">PS OFPRA</t>
  </si>
  <si>
    <t xml:space="preserve">REJETS OFPRA</t>
  </si>
  <si>
    <t xml:space="preserve">REFUGIE E CNDA</t>
  </si>
  <si>
    <t xml:space="preserve">REFUGIE E </t>
  </si>
  <si>
    <t xml:space="preserve">TX GBL en %</t>
  </si>
  <si>
    <t xml:space="preserve">Année </t>
  </si>
  <si>
    <t xml:space="preserve">Moyenne </t>
  </si>
  <si>
    <t xml:space="preserve">Public accueilli ERP</t>
  </si>
  <si>
    <t xml:space="preserve">Décisions rendues après audience</t>
  </si>
  <si>
    <t xml:space="preserve">accueil requérants et avocats</t>
  </si>
  <si>
    <t xml:space="preserve">Avocats inscrits CNDEMAT</t>
  </si>
  <si>
    <t xml:space="preserve">GROUPES</t>
  </si>
  <si>
    <t xml:space="preserve">Public non avocat et non requérant </t>
  </si>
  <si>
    <t xml:space="preserve">Nombre d’audiences </t>
  </si>
  <si>
    <t xml:space="preserve">Nombre de salles</t>
  </si>
  <si>
    <t xml:space="preserve">Décisions par audience</t>
  </si>
  <si>
    <t xml:space="preserve">public par audience</t>
  </si>
  <si>
    <t xml:space="preserve">public par affaire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</si>
</sst>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0.0\ %"/>
    <numFmt numFmtId="166" formatCode="0.00\ %"/>
    <numFmt numFmtId="167" formatCode="0.0\ %"/>
    <numFmt numFmtId="168" formatCode="#,##0"/>
    <numFmt numFmtId="169" formatCode="0"/>
    <numFmt numFmtId="170" formatCode="@"/>
    <numFmt numFmtId="171" formatCode="#,##0.0"/>
    <numFmt numFmtId="172" formatCode="#,##0.00"/>
    <numFmt numFmtId="173" formatCode="0\ %"/>
    <numFmt numFmtId="174" formatCode="0.0%"/>
    <numFmt numFmtId="175" formatCode="0;[RED]\-0"/>
    <numFmt numFmtId="176" formatCode="#,##0&quot;   &quot;;[RED]\-#,##0&quot;   &quot;"/>
    <numFmt numFmtId="177" formatCode="0.0\ %;[RED]\-0.0\ %"/>
  </numFmts>
  <fonts count="31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8"/>
      <name val="Arial"/>
      <family val="2"/>
      <charset val="1"/>
    </font>
    <font>
      <sz val="8"/>
      <color rgb="FF000000"/>
      <name val="Arial"/>
      <family val="2"/>
      <charset val="1"/>
    </font>
    <font>
      <b val="true"/>
      <sz val="8"/>
      <color rgb="FF000000"/>
      <name val="Arial"/>
      <family val="2"/>
      <charset val="1"/>
    </font>
    <font>
      <sz val="8"/>
      <color rgb="FFFFFFFF"/>
      <name val="Arial"/>
      <family val="2"/>
      <charset val="1"/>
    </font>
    <font>
      <sz val="8"/>
      <color rgb="FF262928"/>
      <name val="Arial"/>
      <family val="2"/>
      <charset val="1"/>
    </font>
    <font>
      <sz val="10"/>
      <name val="Arial"/>
      <family val="0"/>
      <charset val="1"/>
    </font>
    <font>
      <sz val="8"/>
      <color rgb="FF1B1718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sz val="6"/>
      <name val="Arial Narrow"/>
      <family val="2"/>
      <charset val="1"/>
    </font>
    <font>
      <sz val="6"/>
      <color rgb="FF262626"/>
      <name val="Arial Narrow"/>
      <family val="2"/>
      <charset val="1"/>
    </font>
    <font>
      <sz val="8"/>
      <color rgb="FF141413"/>
      <name val="Arial"/>
      <family val="2"/>
      <charset val="1"/>
    </font>
    <font>
      <u val="single"/>
      <sz val="6"/>
      <color rgb="FF346DF1"/>
      <name val="Arial Narrow"/>
      <family val="2"/>
      <charset val="1"/>
    </font>
    <font>
      <sz val="6"/>
      <color rgb="FF000000"/>
      <name val="Arial Narrow"/>
      <family val="2"/>
      <charset val="1"/>
    </font>
    <font>
      <b val="true"/>
      <sz val="8"/>
      <color rgb="FFFFFFFF"/>
      <name val="Arial"/>
      <family val="2"/>
      <charset val="1"/>
    </font>
    <font>
      <sz val="8"/>
      <name val="Arial Narrow"/>
      <family val="2"/>
      <charset val="1"/>
    </font>
    <font>
      <b val="true"/>
      <sz val="9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sz val="9.5"/>
      <name val="Calibri"/>
      <family val="0"/>
      <charset val="1"/>
    </font>
    <font>
      <sz val="8"/>
      <color rgb="FF262626"/>
      <name val="Arial Narrow"/>
      <family val="2"/>
      <charset val="1"/>
    </font>
    <font>
      <u val="single"/>
      <sz val="8"/>
      <color rgb="FF346DF1"/>
      <name val="Arial Narrow"/>
      <family val="2"/>
      <charset val="1"/>
    </font>
    <font>
      <sz val="8"/>
      <color rgb="FF000000"/>
      <name val="Arial Narrow"/>
      <family val="2"/>
      <charset val="1"/>
    </font>
    <font>
      <sz val="10.5"/>
      <color theme="1"/>
      <name val="Aptos Narrow"/>
      <family val="2"/>
      <charset val="1"/>
    </font>
    <font>
      <sz val="9"/>
      <color rgb="FFFFFFFF"/>
      <name val="Arial Narrow"/>
      <family val="2"/>
      <charset val="1"/>
    </font>
    <font>
      <sz val="9"/>
      <color theme="1"/>
      <name val="Arial Narrow"/>
      <family val="2"/>
      <charset val="1"/>
    </font>
    <font>
      <sz val="9"/>
      <name val="Arial"/>
      <family val="2"/>
      <charset val="1"/>
    </font>
  </fonts>
  <fills count="16">
    <fill>
      <patternFill patternType="none"/>
    </fill>
    <fill>
      <patternFill patternType="gray125"/>
    </fill>
    <fill>
      <patternFill patternType="solid">
        <fgColor rgb="FF00599D"/>
        <bgColor rgb="FF008080"/>
      </patternFill>
    </fill>
    <fill>
      <patternFill patternType="solid">
        <fgColor rgb="FF009353"/>
        <bgColor rgb="FF008080"/>
      </patternFill>
    </fill>
    <fill>
      <patternFill patternType="solid">
        <fgColor rgb="FFDDDDDD"/>
        <bgColor rgb="FFEEEEEE"/>
      </patternFill>
    </fill>
    <fill>
      <patternFill patternType="solid">
        <fgColor rgb="FFADC5E7"/>
        <bgColor rgb="FFB8DAFF"/>
      </patternFill>
    </fill>
    <fill>
      <patternFill patternType="solid">
        <fgColor rgb="FFBEE3D3"/>
        <bgColor rgb="FFB8DAFF"/>
      </patternFill>
    </fill>
    <fill>
      <patternFill patternType="solid">
        <fgColor rgb="FFFAA61A"/>
        <bgColor rgb="FFFFCC00"/>
      </patternFill>
    </fill>
    <fill>
      <patternFill patternType="solid">
        <fgColor rgb="FFFFFBCC"/>
        <bgColor rgb="FFFBFBFB"/>
      </patternFill>
    </fill>
    <fill>
      <patternFill patternType="solid">
        <fgColor rgb="FFCE181E"/>
        <bgColor rgb="FF993300"/>
      </patternFill>
    </fill>
    <fill>
      <patternFill patternType="solid">
        <fgColor rgb="FFFCD3C1"/>
        <bgColor rgb="FFDDDDDD"/>
      </patternFill>
    </fill>
    <fill>
      <patternFill patternType="solid">
        <fgColor rgb="FFB3B3B3"/>
        <bgColor rgb="FFADC5E7"/>
      </patternFill>
    </fill>
    <fill>
      <patternFill patternType="solid">
        <fgColor rgb="FFFBFBFB"/>
        <bgColor rgb="FFFFFFFF"/>
      </patternFill>
    </fill>
    <fill>
      <patternFill patternType="solid">
        <fgColor rgb="FFFFFFFF"/>
        <bgColor rgb="FFFBFBFB"/>
      </patternFill>
    </fill>
    <fill>
      <patternFill patternType="solid">
        <fgColor rgb="FFEEEEEE"/>
        <bgColor rgb="FFF0F0F0"/>
      </patternFill>
    </fill>
    <fill>
      <patternFill patternType="solid">
        <fgColor rgb="FFFFFF00"/>
        <bgColor rgb="FFFFFF00"/>
      </patternFill>
    </fill>
  </fills>
  <borders count="67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00599D"/>
      </bottom>
      <diagonal/>
    </border>
    <border diagonalUp="false" diagonalDown="false">
      <left style="thin">
        <color rgb="FF009353"/>
      </left>
      <right/>
      <top style="thin">
        <color rgb="FF009353"/>
      </top>
      <bottom/>
      <diagonal/>
    </border>
    <border diagonalUp="false" diagonalDown="false">
      <left/>
      <right/>
      <top style="thin">
        <color rgb="FF009353"/>
      </top>
      <bottom/>
      <diagonal/>
    </border>
    <border diagonalUp="false" diagonalDown="false">
      <left/>
      <right style="thin">
        <color rgb="FF009353"/>
      </right>
      <top style="thin">
        <color rgb="FF009353"/>
      </top>
      <bottom/>
      <diagonal/>
    </border>
    <border diagonalUp="false" diagonalDown="false">
      <left style="thin">
        <color rgb="FF00599D"/>
      </left>
      <right/>
      <top/>
      <bottom/>
      <diagonal/>
    </border>
    <border diagonalUp="false" diagonalDown="false">
      <left style="thin">
        <color rgb="FF009353"/>
      </left>
      <right/>
      <top/>
      <bottom/>
      <diagonal/>
    </border>
    <border diagonalUp="false" diagonalDown="false">
      <left/>
      <right style="thin">
        <color rgb="FF009353"/>
      </right>
      <top/>
      <bottom/>
      <diagonal/>
    </border>
    <border diagonalUp="false" diagonalDown="false">
      <left style="thin">
        <color rgb="FF00599D"/>
      </left>
      <right/>
      <top style="thin">
        <color rgb="FF00599D"/>
      </top>
      <bottom style="thin">
        <color rgb="FF00599D"/>
      </bottom>
      <diagonal/>
    </border>
    <border diagonalUp="false" diagonalDown="false">
      <left/>
      <right/>
      <top style="thin">
        <color rgb="FF00599D"/>
      </top>
      <bottom style="thin">
        <color rgb="FF00599D"/>
      </bottom>
      <diagonal/>
    </border>
    <border diagonalUp="false" diagonalDown="false">
      <left/>
      <right/>
      <top/>
      <bottom style="thin">
        <color rgb="FF009353"/>
      </bottom>
      <diagonal/>
    </border>
    <border diagonalUp="false" diagonalDown="false">
      <left style="thin">
        <color rgb="FFFAA61A"/>
      </left>
      <right/>
      <top style="thin">
        <color rgb="FFFAA61A"/>
      </top>
      <bottom/>
      <diagonal/>
    </border>
    <border diagonalUp="false" diagonalDown="false">
      <left/>
      <right/>
      <top style="thin">
        <color rgb="FFFAA61A"/>
      </top>
      <bottom/>
      <diagonal/>
    </border>
    <border diagonalUp="false" diagonalDown="false">
      <left/>
      <right style="thin">
        <color rgb="FFFAA61A"/>
      </right>
      <top style="thin">
        <color rgb="FFFAA61A"/>
      </top>
      <bottom/>
      <diagonal/>
    </border>
    <border diagonalUp="false" diagonalDown="false">
      <left style="thin">
        <color rgb="FFFAA61A"/>
      </left>
      <right/>
      <top/>
      <bottom/>
      <diagonal/>
    </border>
    <border diagonalUp="false" diagonalDown="false">
      <left/>
      <right style="thin">
        <color rgb="FFFAA61A"/>
      </right>
      <top/>
      <bottom/>
      <diagonal/>
    </border>
    <border diagonalUp="false" diagonalDown="false">
      <left style="thin">
        <color rgb="FFFAA61A"/>
      </left>
      <right/>
      <top/>
      <bottom style="thin">
        <color rgb="FFFAA61A"/>
      </bottom>
      <diagonal/>
    </border>
    <border diagonalUp="false" diagonalDown="false">
      <left/>
      <right/>
      <top/>
      <bottom style="thin">
        <color rgb="FFFAA61A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CE181E"/>
      </left>
      <right/>
      <top style="thin">
        <color rgb="FFCE181E"/>
      </top>
      <bottom/>
      <diagonal/>
    </border>
    <border diagonalUp="false" diagonalDown="false">
      <left/>
      <right/>
      <top style="thin">
        <color rgb="FFCE181E"/>
      </top>
      <bottom/>
      <diagonal/>
    </border>
    <border diagonalUp="false" diagonalDown="false">
      <left/>
      <right style="thin">
        <color rgb="FFCE181E"/>
      </right>
      <top style="thin">
        <color rgb="FFCE181E"/>
      </top>
      <bottom/>
      <diagonal/>
    </border>
    <border diagonalUp="false" diagonalDown="false">
      <left style="thin">
        <color rgb="FFCE181E"/>
      </left>
      <right/>
      <top/>
      <bottom/>
      <diagonal/>
    </border>
    <border diagonalUp="false" diagonalDown="false">
      <left style="thin">
        <color rgb="FFCE181E"/>
      </left>
      <right/>
      <top/>
      <bottom style="thin">
        <color rgb="FFCE181E"/>
      </bottom>
      <diagonal/>
    </border>
    <border diagonalUp="false" diagonalDown="false">
      <left/>
      <right/>
      <top/>
      <bottom style="thin">
        <color rgb="FFCE181E"/>
      </bottom>
      <diagonal/>
    </border>
    <border diagonalUp="false" diagonalDown="false">
      <left/>
      <right style="thin">
        <color rgb="FFCE181E"/>
      </right>
      <top/>
      <bottom style="thin">
        <color rgb="FFCE181E"/>
      </bottom>
      <diagonal/>
    </border>
    <border diagonalUp="false" diagonalDown="false">
      <left/>
      <right style="thin">
        <color rgb="FF00599D"/>
      </right>
      <top/>
      <bottom/>
      <diagonal/>
    </border>
    <border diagonalUp="false" diagonalDown="false">
      <left style="hair"/>
      <right style="thin">
        <color rgb="FFB8DAFF"/>
      </right>
      <top style="hair"/>
      <bottom style="hair">
        <color rgb="FFB8DAFF"/>
      </bottom>
      <diagonal/>
    </border>
    <border diagonalUp="false" diagonalDown="false">
      <left style="hair">
        <color rgb="FFB8DAFF"/>
      </left>
      <right style="thin">
        <color rgb="FFB8DAFF"/>
      </right>
      <top style="hair"/>
      <bottom style="hair">
        <color rgb="FFB8DAFF"/>
      </bottom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>
        <color rgb="FFF0F0F0"/>
      </left>
      <right style="thin">
        <color rgb="FFF0F0F0"/>
      </right>
      <top style="hair">
        <color rgb="FFF0F0F0"/>
      </top>
      <bottom style="hair">
        <color rgb="FFF0F0F0"/>
      </bottom>
      <diagonal/>
    </border>
    <border diagonalUp="false" diagonalDown="false">
      <left style="hair">
        <color rgb="FFF0F0F0"/>
      </left>
      <right style="thin">
        <color rgb="FFF0F0F0"/>
      </right>
      <top style="hair">
        <color rgb="FFF0F0F0"/>
      </top>
      <bottom style="hair">
        <color rgb="FFF0F0F0"/>
      </bottom>
      <diagonal/>
    </border>
    <border diagonalUp="false" diagonalDown="false">
      <left/>
      <right style="thin">
        <color rgb="FFCE181E"/>
      </right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/>
      <bottom style="thin">
        <color rgb="FF999999"/>
      </bottom>
      <diagonal/>
    </border>
    <border diagonalUp="false" diagonalDown="false">
      <left/>
      <right/>
      <top style="thin">
        <color rgb="FF999999"/>
      </top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>
        <color rgb="FF009353"/>
      </left>
      <right/>
      <top/>
      <bottom style="thin">
        <color rgb="FF009353"/>
      </bottom>
      <diagonal/>
    </border>
    <border diagonalUp="false" diagonalDown="false">
      <left/>
      <right style="thin">
        <color rgb="FF009353"/>
      </right>
      <top/>
      <bottom style="thin">
        <color rgb="FF009353"/>
      </bottom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 style="medium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9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3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6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4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5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5" fillId="5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5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5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5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6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6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6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6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7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9" fontId="6" fillId="4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4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4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6" fillId="4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8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8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3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3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3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6" fillId="4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4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4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6" fillId="6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6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6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6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6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6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6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9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9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9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9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9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5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10" borderId="2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10" borderId="2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10" borderId="2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10" borderId="2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5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4" borderId="1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4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0" borderId="1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4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4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6" borderId="1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6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7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4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8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8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2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13" fillId="11" borderId="2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2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12" borderId="3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12" borderId="3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13" borderId="3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13" borderId="3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3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1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12" borderId="2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12" borderId="2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1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3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3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3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3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9" fillId="9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9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9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9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4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4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10" borderId="2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10" borderId="2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0" borderId="2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1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3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0" fillId="3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4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0" fillId="4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6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0" fillId="6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3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4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3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1" fillId="0" borderId="3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7" fillId="0" borderId="3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14" borderId="3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14" borderId="3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14" borderId="3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6" fillId="14" borderId="3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3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3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9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6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1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43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44" xfId="2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45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46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7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48" xfId="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49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50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51" xfId="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0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9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42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43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52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53" xfId="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54" xfId="2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4" fillId="0" borderId="55" xfId="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56" xfId="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57" xfId="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58" xfId="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2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3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3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3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3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5" fillId="3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5" fillId="0" borderId="0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5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6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6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5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5" fillId="4" borderId="0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1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6" fontId="5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16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6" borderId="59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6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6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6" borderId="10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6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6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2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2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12" borderId="3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12" borderId="3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13" borderId="3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13" borderId="3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4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4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4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4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4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4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4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4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1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1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1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4" xfId="20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5" fillId="0" borderId="47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6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5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5" xfId="20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5" fillId="0" borderId="50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9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9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2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3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2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9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1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2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5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9" xfId="20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left" vertical="bottom" textRotation="0" wrapText="false" indent="0" shrinkToFit="false"/>
      <protection locked="true" hidden="false"/>
    </xf>
    <xf numFmtId="164" fontId="4" fillId="0" borderId="63" xfId="24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4" fillId="0" borderId="48" xfId="24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3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2" xfId="20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43" xfId="20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4" fillId="0" borderId="64" xfId="24" applyFont="fals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4" fillId="0" borderId="53" xfId="24" applyFont="fals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34" xfId="20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45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6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7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3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8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5" xfId="20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49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0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5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1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9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5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0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1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2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3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2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4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3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4" xfId="24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4" fillId="0" borderId="55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6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7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6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8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3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4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43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44" xfId="2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34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45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46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47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48" xfId="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49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50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51" xfId="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42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43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52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53" xfId="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18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18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3" borderId="18" xfId="2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18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18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18" xfId="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18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4" borderId="18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4" borderId="18" xfId="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6" borderId="18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6" borderId="18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6" borderId="18" xfId="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6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28" fillId="3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3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9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9" fillId="15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9" fillId="4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9" fillId="6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9" fillId="6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atégorie de la table dynamique" xfId="20"/>
    <cellStyle name="Champ de la table dynamique" xfId="21"/>
    <cellStyle name="Coin de la table dynamique" xfId="22"/>
    <cellStyle name="Résultat de la table dynamique" xfId="23"/>
    <cellStyle name="Titre de la table dynamique" xfId="24"/>
    <cellStyle name="Valeur de la table dynamique" xfId="25"/>
  </cellStyles>
  <dxfs count="15">
    <dxf>
      <fill>
        <patternFill patternType="solid">
          <fgColor rgb="FF009353"/>
          <bgColor rgb="FF000000"/>
        </patternFill>
      </fill>
    </dxf>
    <dxf>
      <fill>
        <patternFill patternType="solid">
          <fgColor rgb="FFBEE3D3"/>
          <bgColor rgb="FF000000"/>
        </patternFill>
      </fill>
    </dxf>
    <dxf>
      <fill>
        <patternFill patternType="solid">
          <fgColor rgb="FFDDDDDD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1B1718"/>
          <bgColor rgb="FF000000"/>
        </patternFill>
      </fill>
    </dxf>
    <dxf>
      <fill>
        <patternFill patternType="solid">
          <fgColor rgb="FFFBFBFB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262626"/>
          <bgColor rgb="FF000000"/>
        </patternFill>
      </fill>
    </dxf>
    <dxf>
      <fill>
        <patternFill patternType="solid">
          <fgColor rgb="FF346DF1"/>
          <bgColor rgb="FF000000"/>
        </patternFill>
      </fill>
    </dxf>
    <dxf>
      <fill>
        <patternFill patternType="solid">
          <fgColor rgb="FF141413"/>
          <bgColor rgb="FF000000"/>
        </patternFill>
      </fill>
    </dxf>
    <dxf>
      <fill>
        <patternFill patternType="solid">
          <fgColor rgb="FFB3B3B3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CE181E"/>
          <bgColor rgb="FF000000"/>
        </patternFill>
      </fill>
    </dxf>
    <dxf>
      <fill>
        <patternFill patternType="solid">
          <fgColor rgb="FFFCD3C1"/>
          <bgColor rgb="FF000000"/>
        </patternFill>
      </fill>
    </dxf>
  </dxfs>
  <colors>
    <indexedColors>
      <rgbColor rgb="FF000000"/>
      <rgbColor rgb="FFFFFFFF"/>
      <rgbColor rgb="FFCE181E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9353"/>
      <rgbColor rgb="FFB3B3B3"/>
      <rgbColor rgb="FF808080"/>
      <rgbColor rgb="FF9999FF"/>
      <rgbColor rgb="FF993366"/>
      <rgbColor rgb="FFFFFBCC"/>
      <rgbColor rgb="FFF0F0F0"/>
      <rgbColor rgb="FF660066"/>
      <rgbColor rgb="FFFF8080"/>
      <rgbColor rgb="FF00599D"/>
      <rgbColor rgb="FFB8DA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EEEEE"/>
      <rgbColor rgb="FFBEE3D3"/>
      <rgbColor rgb="FFFBFBFB"/>
      <rgbColor rgb="FFADC5E7"/>
      <rgbColor rgb="FFFF99CC"/>
      <rgbColor rgb="FFDDDDDD"/>
      <rgbColor rgb="FFFCD3C1"/>
      <rgbColor rgb="FF346DF1"/>
      <rgbColor rgb="FF33CCCC"/>
      <rgbColor rgb="FF99CC00"/>
      <rgbColor rgb="FFFFCC00"/>
      <rgbColor rgb="FFFAA61A"/>
      <rgbColor rgb="FFFF6600"/>
      <rgbColor rgb="FF666699"/>
      <rgbColor rgb="FF999999"/>
      <rgbColor rgb="FF1B1718"/>
      <rgbColor rgb="FF339966"/>
      <rgbColor rgb="FF141413"/>
      <rgbColor rgb="FF262626"/>
      <rgbColor rgb="FF993300"/>
      <rgbColor rgb="FF993366"/>
      <rgbColor rgb="FF333399"/>
      <rgbColor rgb="FF262928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sharedStrings" Target="sharedStrings.xml"/><Relationship Id="rId25" Type="http://schemas.openxmlformats.org/officeDocument/2006/relationships/pivotCacheDefinition" Target="pivotCache/pivotCacheDefinition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244" createdVersion="3">
  <cacheSource type="worksheet">
    <worksheetSource ref="C1:L245" sheet="DECISIONS 2024"/>
  </cacheSource>
  <cacheFields count="10">
    <cacheField name="ISO2" numFmtId="0">
      <sharedItems count="134">
        <s v="AF"/>
        <s v="AL"/>
        <s v="AM"/>
        <s v="AO"/>
        <s v="AR"/>
        <s v="AZ"/>
        <s v="BA"/>
        <s v="BD"/>
        <s v="BF"/>
        <s v="BG"/>
        <s v="BH"/>
        <s v="BI"/>
        <s v="BJ"/>
        <s v="BO"/>
        <s v="BR"/>
        <s v="BT"/>
        <s v="BY"/>
        <s v="CA"/>
        <s v="CD"/>
        <s v="CF"/>
        <s v="CG"/>
        <s v="CI"/>
        <s v="CL"/>
        <s v="CM"/>
        <s v="CN"/>
        <s v="CO"/>
        <s v="CR"/>
        <s v="CU"/>
        <s v="CV"/>
        <s v="DJ"/>
        <s v="DM"/>
        <s v="DO"/>
        <s v="DZ"/>
        <s v="EC"/>
        <s v="EG"/>
        <s v="EH"/>
        <s v="ER"/>
        <s v="ES"/>
        <s v="ET"/>
        <s v="GA"/>
        <s v="GB"/>
        <s v="GE"/>
        <s v="GH"/>
        <s v="GM"/>
        <s v="GN"/>
        <s v="GQ"/>
        <s v="GR"/>
        <s v="GT"/>
        <s v="GW"/>
        <s v="HN"/>
        <s v="HR"/>
        <s v="HT"/>
        <s v="ID"/>
        <s v="IL"/>
        <s v="IN"/>
        <s v="IQ"/>
        <s v="IR"/>
        <s v="IT"/>
        <s v="JM"/>
        <s v="JO"/>
        <s v="JP"/>
        <s v="KE"/>
        <s v="KG"/>
        <s v="KH"/>
        <s v="KM"/>
        <s v="KN"/>
        <s v="KR"/>
        <s v="KW"/>
        <s v="KZ"/>
        <s v="LA"/>
        <s v="LB"/>
        <s v="LC"/>
        <s v="LK"/>
        <s v="LR"/>
        <s v="LY"/>
        <s v="MA"/>
        <s v="MD"/>
        <s v="ME"/>
        <s v="MG"/>
        <s v="MK"/>
        <s v="ML"/>
        <s v="MM"/>
        <s v="MN"/>
        <s v="MR"/>
        <s v="MU"/>
        <s v="MX"/>
        <s v="MY"/>
        <s v="MZ"/>
        <s v="NE"/>
        <s v="NG"/>
        <s v="NI"/>
        <s v="NP"/>
        <s v="PE"/>
        <s v="PH"/>
        <s v="PK"/>
        <s v="PL"/>
        <s v="PS"/>
        <s v="PT"/>
        <s v="PY"/>
        <s v="RO"/>
        <s v="RS"/>
        <s v="RU"/>
        <s v="RW"/>
        <s v="SA"/>
        <s v="SD"/>
        <s v="SL"/>
        <s v="SN"/>
        <s v="SO"/>
        <s v="SR"/>
        <s v="SS"/>
        <s v="SV"/>
        <s v="SY"/>
        <s v="SZ"/>
        <s v="TD"/>
        <s v="TG"/>
        <s v="TH"/>
        <s v="TJ"/>
        <s v="TM"/>
        <s v="TN"/>
        <s v="TR"/>
        <s v="TW"/>
        <s v="TZ"/>
        <s v="UA"/>
        <s v="UG"/>
        <s v="US"/>
        <s v="UZ"/>
        <s v="VE"/>
        <s v="VN"/>
        <s v="XK"/>
        <s v="YE"/>
        <s v="ZA"/>
        <s v="ZM"/>
        <s v="ZW"/>
        <s v="ZZZTOTAL"/>
      </sharedItems>
    </cacheField>
    <cacheField name="NATIONALITE" numFmtId="0">
      <sharedItems count="155">
        <s v="AFGHANISTAN"/>
        <s v="AFRIQUE DU SUD"/>
        <s v="ALBANIE"/>
        <s v="ALGÉRIE"/>
        <s v="ANGOLA"/>
        <s v="ARABIE SAOUDITE"/>
        <s v="ARGENTINE"/>
        <s v="ARMÉNIE"/>
        <s v="AZERBAÏDJAN"/>
        <s v="BAHREÏN"/>
        <s v="BANGLADESH"/>
        <s v="BÉNIN"/>
        <s v="BHOUTAN"/>
        <s v="BIÉLORUSSIE"/>
        <s v="BIRMANIE"/>
        <s v="BOLIVIE"/>
        <s v="BOSNIE-HERZÉGOVINE"/>
        <s v="BRÉSIL"/>
        <s v="BULGARIE"/>
        <s v="BURKINA"/>
        <s v="Burkina Faso"/>
        <s v="BURUNDI"/>
        <s v="Cabo Verde"/>
        <s v="CAMBODGE"/>
        <s v="CAMEROUN"/>
        <s v="CANADA"/>
        <s v="CAP-VERT"/>
        <s v="CENTRAFRIQUE"/>
        <s v="CHILI"/>
        <s v="CHINE"/>
        <s v="COLOMBIE"/>
        <s v="COMORES"/>
        <s v="CONGO"/>
        <s v="CORÉE DU SUD"/>
        <s v="COSTA RICA"/>
        <s v="CÔTE D'IVOIRE"/>
        <s v="Côte d’Ivoire"/>
        <s v="CROATIE"/>
        <s v="CUBA"/>
        <s v="DJIBOUTI"/>
        <s v="DOMINIQUE"/>
        <s v="EGYPTE"/>
        <s v="Égypte"/>
        <s v="El Salvador"/>
        <s v="EQUATEUR"/>
        <s v="Équateur"/>
        <s v="ERYTHRÉE"/>
        <s v="Érythrée"/>
        <s v="ESPAGNE"/>
        <s v="ETATS-UNIS"/>
        <s v="États-Unis"/>
        <s v="ETHIOPIE"/>
        <s v="Éthiopie"/>
        <s v="GABON"/>
        <s v="GAMBIE"/>
        <s v="GÉORGIE"/>
        <s v="GHANA"/>
        <s v="GRANDE-BRETAGNE"/>
        <s v="GRÈCE"/>
        <s v="GUATÉMALA"/>
        <s v="GUINÉE"/>
        <s v="GUINÉE EQUATORIALE"/>
        <s v="Guinée équatoriale"/>
        <s v="GUINÉE-BISSAU"/>
        <s v="HAÏTI"/>
        <s v="HONDURAS"/>
        <s v="INDE"/>
        <s v="INDONÉSIE"/>
        <s v="IRAK"/>
        <s v="IRAN"/>
        <s v="Iraq"/>
        <s v="ISRAËL"/>
        <s v="Italie"/>
        <s v="JAMAÏQUE"/>
        <s v="JAPON"/>
        <s v="JORDANIE"/>
        <s v="KAZAKHSTAN"/>
        <s v="KENYA"/>
        <s v="KIRGHIZISTAN"/>
        <s v="Kirghizstan"/>
        <s v="KOSOVO"/>
        <s v="KOWEÏT"/>
        <s v="LAOS"/>
        <s v="LIBAN"/>
        <s v="Liberia"/>
        <s v="LIBÉRIA"/>
        <s v="LIBYE"/>
        <s v="Macédoine du Nord"/>
        <s v="MACEDOINE NORD"/>
        <s v="MADAGASCAR"/>
        <s v="MALAISIE"/>
        <s v="MALI"/>
        <s v="MAROC"/>
        <s v="MAURICE"/>
        <s v="MAURITANIE"/>
        <s v="MEXIQUE"/>
        <s v="MOLDAVIE"/>
        <s v="MONGOLIE"/>
        <s v="MONTÉNÉGRO"/>
        <s v="MOZAMBIQUE"/>
        <s v="Myanmar/Birmanie"/>
        <s v="NÉPAL"/>
        <s v="NICARAGUA"/>
        <s v="NIGER"/>
        <s v="Nigeria"/>
        <s v="NIGÉRIA"/>
        <s v="OUGANDA"/>
        <s v="OUZBÉKISTAN"/>
        <s v="PAKISTAN"/>
        <s v="PALESTINE"/>
        <s v="PARAGUAY"/>
        <s v="PÉROU"/>
        <s v="PHILIPPINES"/>
        <s v="POLOGNE"/>
        <s v="PORTUGAL"/>
        <s v="RD CONGO"/>
        <s v="REP DOMINICAINE"/>
        <s v="République centrafricaine"/>
        <s v="République démocratique du Congo"/>
        <s v="République dominicaine"/>
        <s v="Roumanie"/>
        <s v="RUSSIE"/>
        <s v="RWANDA"/>
        <s v="SAHARA OCCIDENTAL"/>
        <s v="SAINT‐CHRISTOPHE‐ET‐NIÉVÈS"/>
        <s v="Sainte-Lucie"/>
        <s v="SAINTE‐LUCIE"/>
        <s v="SALVADOR"/>
        <s v="SÉNÉGAL"/>
        <s v="SERBIE"/>
        <s v="SIERRA LEONE"/>
        <s v="SOMALIE"/>
        <s v="SOUDAN"/>
        <s v="SOUDAN DU SUD"/>
        <s v="SRI LANKA"/>
        <s v="SURINAME"/>
        <s v="SWAZILAND"/>
        <s v="SYRIE"/>
        <s v="TADJIKISTAN"/>
        <s v="TAIWAN"/>
        <s v="TANZANIE"/>
        <s v="TCHAD"/>
        <s v="THAÏLANDE"/>
        <s v="TOGO"/>
        <s v="TOTAL"/>
        <s v="TUNISIE"/>
        <s v="TURKMÉNISTAN"/>
        <s v="TURQUIE"/>
        <s v="UKRAINE"/>
        <s v="VENEZUELA"/>
        <s v="Viêt Nam"/>
        <s v="VIÊT-NAM"/>
        <s v="YÉMEN"/>
        <s v="ZAMBIE"/>
        <s v="ZIMBABWE"/>
      </sharedItems>
    </cacheField>
    <cacheField name="RECOURS" numFmtId="0">
      <sharedItems containsString="0" containsBlank="1" containsNumber="1" containsInteger="1" minValue="1" maxValue="64685" count="89">
        <n v="1"/>
        <n v="2"/>
        <n v="3"/>
        <n v="4"/>
        <n v="5"/>
        <n v="6"/>
        <n v="7"/>
        <n v="8"/>
        <n v="9"/>
        <n v="10"/>
        <n v="12"/>
        <n v="13"/>
        <n v="16"/>
        <n v="17"/>
        <n v="19"/>
        <n v="22"/>
        <n v="24"/>
        <n v="25"/>
        <n v="34"/>
        <n v="39"/>
        <n v="40"/>
        <n v="52"/>
        <n v="53"/>
        <n v="56"/>
        <n v="57"/>
        <n v="58"/>
        <n v="60"/>
        <n v="61"/>
        <n v="64"/>
        <n v="65"/>
        <n v="66"/>
        <n v="68"/>
        <n v="81"/>
        <n v="82"/>
        <n v="85"/>
        <n v="98"/>
        <n v="99"/>
        <n v="103"/>
        <n v="118"/>
        <n v="119"/>
        <n v="123"/>
        <n v="125"/>
        <n v="132"/>
        <n v="142"/>
        <n v="159"/>
        <n v="162"/>
        <n v="170"/>
        <n v="184"/>
        <n v="185"/>
        <n v="208"/>
        <n v="221"/>
        <n v="229"/>
        <n v="255"/>
        <n v="276"/>
        <n v="315"/>
        <n v="362"/>
        <n v="381"/>
        <n v="410"/>
        <n v="510"/>
        <n v="536"/>
        <n v="555"/>
        <n v="574"/>
        <n v="631"/>
        <n v="653"/>
        <n v="661"/>
        <n v="713"/>
        <n v="730"/>
        <n v="746"/>
        <n v="759"/>
        <n v="779"/>
        <n v="803"/>
        <n v="874"/>
        <n v="879"/>
        <n v="1054"/>
        <n v="1362"/>
        <n v="1470"/>
        <n v="1519"/>
        <n v="1526"/>
        <n v="2037"/>
        <n v="2199"/>
        <n v="3280"/>
        <n v="3345"/>
        <n v="4294"/>
        <n v="4547"/>
        <n v="5496"/>
        <n v="7004"/>
        <n v="8125"/>
        <n v="64685"/>
        <m/>
      </sharedItems>
    </cacheField>
    <cacheField name="DECISIONS" numFmtId="0">
      <sharedItems containsString="0" containsBlank="1" containsNumber="1" containsInteger="1" minValue="1" maxValue="61593" count="152">
        <n v="1"/>
        <n v="2"/>
        <n v="3"/>
        <n v="4"/>
        <n v="5"/>
        <n v="6"/>
        <n v="7"/>
        <n v="8"/>
        <n v="9"/>
        <n v="10"/>
        <n v="11"/>
        <n v="12"/>
        <n v="14"/>
        <n v="15"/>
        <n v="16"/>
        <n v="17"/>
        <n v="18"/>
        <n v="19"/>
        <n v="20"/>
        <n v="21"/>
        <n v="22"/>
        <n v="25"/>
        <n v="27"/>
        <n v="34"/>
        <n v="35"/>
        <n v="37"/>
        <n v="38"/>
        <n v="40"/>
        <n v="42"/>
        <n v="43"/>
        <n v="45"/>
        <n v="47"/>
        <n v="48"/>
        <n v="49"/>
        <n v="50"/>
        <n v="52"/>
        <n v="55"/>
        <n v="58"/>
        <n v="59"/>
        <n v="60"/>
        <n v="61"/>
        <n v="65"/>
        <n v="75"/>
        <n v="77"/>
        <n v="79"/>
        <n v="80"/>
        <n v="82"/>
        <n v="95"/>
        <n v="100"/>
        <n v="103"/>
        <n v="105"/>
        <n v="108"/>
        <n v="110"/>
        <n v="115"/>
        <n v="119"/>
        <n v="120"/>
        <n v="121"/>
        <n v="130"/>
        <n v="134"/>
        <n v="135"/>
        <n v="137"/>
        <n v="139"/>
        <n v="140"/>
        <n v="145"/>
        <n v="146"/>
        <n v="147"/>
        <n v="150"/>
        <n v="151"/>
        <n v="160"/>
        <n v="163"/>
        <n v="165"/>
        <n v="175"/>
        <n v="180"/>
        <n v="185"/>
        <n v="187"/>
        <n v="190"/>
        <n v="191"/>
        <n v="196"/>
        <n v="215"/>
        <n v="220"/>
        <n v="250"/>
        <n v="258"/>
        <n v="260"/>
        <n v="275"/>
        <n v="283"/>
        <n v="295"/>
        <n v="300"/>
        <n v="303"/>
        <n v="308"/>
        <n v="325"/>
        <n v="338"/>
        <n v="355"/>
        <n v="358"/>
        <n v="380"/>
        <n v="390"/>
        <n v="440"/>
        <n v="445"/>
        <n v="540"/>
        <n v="541"/>
        <n v="560"/>
        <n v="569"/>
        <n v="605"/>
        <n v="612"/>
        <n v="620"/>
        <n v="624"/>
        <n v="625"/>
        <n v="626"/>
        <n v="632"/>
        <n v="670"/>
        <n v="678"/>
        <n v="715"/>
        <n v="720"/>
        <n v="735"/>
        <n v="737"/>
        <n v="800"/>
        <n v="826"/>
        <n v="925"/>
        <n v="936"/>
        <n v="945"/>
        <n v="952"/>
        <n v="965"/>
        <n v="975"/>
        <n v="991"/>
        <n v="1115"/>
        <n v="1144"/>
        <n v="1330"/>
        <n v="1343"/>
        <n v="1365"/>
        <n v="1404"/>
        <n v="1420"/>
        <n v="1428"/>
        <n v="1765"/>
        <n v="1778"/>
        <n v="1980"/>
        <n v="2028"/>
        <n v="2345"/>
        <n v="2411"/>
        <n v="3370"/>
        <n v="3444"/>
        <n v="3850"/>
        <n v="3954"/>
        <n v="4195"/>
        <n v="4232"/>
        <n v="5720"/>
        <n v="5754"/>
        <n v="6480"/>
        <n v="6571"/>
        <n v="8245"/>
        <n v="8280"/>
        <n v="60730"/>
        <n v="61593"/>
        <m/>
      </sharedItems>
    </cacheField>
    <cacheField name="REFUGIE CNDA" numFmtId="0">
      <sharedItems containsString="0" containsBlank="1" containsNumber="1" containsInteger="1" minValue="1" maxValue="8665" count="77">
        <n v="1"/>
        <n v="2"/>
        <n v="3"/>
        <n v="4"/>
        <n v="5"/>
        <n v="6"/>
        <n v="7"/>
        <n v="8"/>
        <n v="9"/>
        <n v="10"/>
        <n v="13"/>
        <n v="14"/>
        <n v="15"/>
        <n v="16"/>
        <n v="17"/>
        <n v="18"/>
        <n v="19"/>
        <n v="20"/>
        <n v="21"/>
        <n v="25"/>
        <n v="26"/>
        <n v="30"/>
        <n v="31"/>
        <n v="32"/>
        <n v="33"/>
        <n v="35"/>
        <n v="36"/>
        <n v="40"/>
        <n v="41"/>
        <n v="50"/>
        <n v="52"/>
        <n v="55"/>
        <n v="56"/>
        <n v="58"/>
        <n v="60"/>
        <n v="61"/>
        <n v="64"/>
        <n v="65"/>
        <n v="70"/>
        <n v="71"/>
        <n v="75"/>
        <n v="76"/>
        <n v="80"/>
        <n v="83"/>
        <n v="84"/>
        <n v="85"/>
        <n v="87"/>
        <n v="93"/>
        <n v="95"/>
        <n v="105"/>
        <n v="107"/>
        <n v="110"/>
        <n v="123"/>
        <n v="125"/>
        <n v="140"/>
        <n v="141"/>
        <n v="175"/>
        <n v="213"/>
        <n v="215"/>
        <n v="290"/>
        <n v="375"/>
        <n v="403"/>
        <n v="404"/>
        <n v="405"/>
        <n v="630"/>
        <n v="631"/>
        <n v="658"/>
        <n v="660"/>
        <n v="735"/>
        <n v="736"/>
        <n v="970"/>
        <n v="971"/>
        <n v="1648"/>
        <n v="1650"/>
        <n v="8664"/>
        <n v="8665"/>
        <m/>
      </sharedItems>
    </cacheField>
    <cacheField name="PS CNDA" numFmtId="0">
      <sharedItems containsString="0" containsBlank="1" containsNumber="1" containsInteger="1" minValue="0" maxValue="4442" count="65">
        <n v="0"/>
        <n v="1"/>
        <n v="2"/>
        <n v="3"/>
        <n v="4"/>
        <n v="5"/>
        <n v="6"/>
        <n v="7"/>
        <n v="8"/>
        <n v="9"/>
        <n v="10"/>
        <n v="11"/>
        <n v="13"/>
        <n v="14"/>
        <n v="15"/>
        <n v="16"/>
        <n v="19"/>
        <n v="20"/>
        <n v="23"/>
        <n v="24"/>
        <n v="25"/>
        <n v="26"/>
        <n v="28"/>
        <n v="30"/>
        <n v="35"/>
        <n v="36"/>
        <n v="40"/>
        <n v="43"/>
        <n v="45"/>
        <n v="46"/>
        <n v="47"/>
        <n v="49"/>
        <n v="50"/>
        <n v="53"/>
        <n v="55"/>
        <n v="56"/>
        <n v="60"/>
        <n v="61"/>
        <n v="62"/>
        <n v="64"/>
        <n v="65"/>
        <n v="75"/>
        <n v="89"/>
        <n v="90"/>
        <n v="93"/>
        <n v="95"/>
        <n v="100"/>
        <n v="101"/>
        <n v="170"/>
        <n v="172"/>
        <n v="210"/>
        <n v="211"/>
        <n v="218"/>
        <n v="220"/>
        <n v="345"/>
        <n v="415"/>
        <n v="435"/>
        <n v="436"/>
        <n v="500"/>
        <n v="501"/>
        <n v="584"/>
        <n v="585"/>
        <n v="4440"/>
        <n v="4442"/>
        <m/>
      </sharedItems>
    </cacheField>
    <cacheField name="REJETS CNDA" numFmtId="0">
      <sharedItems containsString="0" containsBlank="1" containsNumber="1" containsInteger="1" minValue="0" maxValue="48487" count="138">
        <n v="0"/>
        <n v="1"/>
        <n v="2"/>
        <n v="3"/>
        <n v="4"/>
        <n v="5"/>
        <n v="6"/>
        <n v="7"/>
        <n v="8"/>
        <n v="10"/>
        <n v="12"/>
        <n v="13"/>
        <n v="15"/>
        <n v="17"/>
        <n v="19"/>
        <n v="20"/>
        <n v="24"/>
        <n v="25"/>
        <n v="35"/>
        <n v="36"/>
        <n v="38"/>
        <n v="39"/>
        <n v="40"/>
        <n v="41"/>
        <n v="46"/>
        <n v="49"/>
        <n v="50"/>
        <n v="52"/>
        <n v="54"/>
        <n v="55"/>
        <n v="57"/>
        <n v="65"/>
        <n v="70"/>
        <n v="71"/>
        <n v="72"/>
        <n v="75"/>
        <n v="76"/>
        <n v="83"/>
        <n v="85"/>
        <n v="90"/>
        <n v="95"/>
        <n v="96"/>
        <n v="100"/>
        <n v="101"/>
        <n v="104"/>
        <n v="105"/>
        <n v="107"/>
        <n v="109"/>
        <n v="110"/>
        <n v="114"/>
        <n v="120"/>
        <n v="121"/>
        <n v="124"/>
        <n v="125"/>
        <n v="127"/>
        <n v="133"/>
        <n v="135"/>
        <n v="140"/>
        <n v="145"/>
        <n v="147"/>
        <n v="150"/>
        <n v="151"/>
        <n v="152"/>
        <n v="155"/>
        <n v="158"/>
        <n v="160"/>
        <n v="165"/>
        <n v="167"/>
        <n v="172"/>
        <n v="173"/>
        <n v="175"/>
        <n v="185"/>
        <n v="192"/>
        <n v="205"/>
        <n v="206"/>
        <n v="250"/>
        <n v="262"/>
        <n v="275"/>
        <n v="283"/>
        <n v="300"/>
        <n v="308"/>
        <n v="340"/>
        <n v="342"/>
        <n v="370"/>
        <n v="377"/>
        <n v="430"/>
        <n v="433"/>
        <n v="440"/>
        <n v="443"/>
        <n v="500"/>
        <n v="503"/>
        <n v="510"/>
        <n v="530"/>
        <n v="532"/>
        <n v="535"/>
        <n v="537"/>
        <n v="540"/>
        <n v="545"/>
        <n v="550"/>
        <n v="551"/>
        <n v="556"/>
        <n v="565"/>
        <n v="578"/>
        <n v="670"/>
        <n v="693"/>
        <n v="830"/>
        <n v="835"/>
        <n v="855"/>
        <n v="864"/>
        <n v="920"/>
        <n v="957"/>
        <n v="1005"/>
        <n v="1033"/>
        <n v="1255"/>
        <n v="1267"/>
        <n v="1300"/>
        <n v="1309"/>
        <n v="1325"/>
        <n v="1342"/>
        <n v="1615"/>
        <n v="1663"/>
        <n v="2245"/>
        <n v="2312"/>
        <n v="2425"/>
        <n v="2497"/>
        <n v="3045"/>
        <n v="3151"/>
        <n v="3290"/>
        <n v="3328"/>
        <n v="3490"/>
        <n v="3522"/>
        <n v="5420"/>
        <n v="5511"/>
        <n v="7370"/>
        <n v="7404"/>
        <n v="47625"/>
        <n v="48487"/>
        <m/>
      </sharedItems>
    </cacheField>
    <cacheField name="ACCORDS CNDA" numFmtId="0">
      <sharedItems containsSemiMixedTypes="0" containsString="0" containsNumber="1" containsInteger="1" minValue="0" maxValue="13106" count="91">
        <n v="0"/>
        <n v="1"/>
        <n v="2"/>
        <n v="3"/>
        <n v="4"/>
        <n v="5"/>
        <n v="6"/>
        <n v="7"/>
        <n v="8"/>
        <n v="9"/>
        <n v="10"/>
        <n v="12"/>
        <n v="14"/>
        <n v="15"/>
        <n v="16"/>
        <n v="17"/>
        <n v="18"/>
        <n v="20"/>
        <n v="22"/>
        <n v="23"/>
        <n v="25"/>
        <n v="26"/>
        <n v="28"/>
        <n v="30"/>
        <n v="32"/>
        <n v="33"/>
        <n v="35"/>
        <n v="45"/>
        <n v="46"/>
        <n v="49"/>
        <n v="50"/>
        <n v="61"/>
        <n v="65"/>
        <n v="67"/>
        <n v="68"/>
        <n v="70"/>
        <n v="71"/>
        <n v="75"/>
        <n v="76"/>
        <n v="77"/>
        <n v="80"/>
        <n v="81"/>
        <n v="90"/>
        <n v="91"/>
        <n v="98"/>
        <n v="99"/>
        <n v="100"/>
        <n v="105"/>
        <n v="107"/>
        <n v="109"/>
        <n v="110"/>
        <n v="111"/>
        <n v="115"/>
        <n v="117"/>
        <n v="119"/>
        <n v="120"/>
        <n v="122"/>
        <n v="129"/>
        <n v="130"/>
        <n v="133"/>
        <n v="150"/>
        <n v="151"/>
        <n v="159"/>
        <n v="160"/>
        <n v="165"/>
        <n v="179"/>
        <n v="180"/>
        <n v="203"/>
        <n v="205"/>
        <n v="365"/>
        <n v="435"/>
        <n v="436"/>
        <n v="440"/>
        <n v="447"/>
        <n v="450"/>
        <n v="452"/>
        <n v="628"/>
        <n v="630"/>
        <n v="800"/>
        <n v="803"/>
        <n v="876"/>
        <n v="880"/>
        <n v="904"/>
        <n v="905"/>
        <n v="945"/>
        <n v="947"/>
        <n v="1060"/>
        <n v="2232"/>
        <n v="2235"/>
        <n v="13105"/>
        <n v="13106"/>
      </sharedItems>
    </cacheField>
    <cacheField name="TX ANNULATION" numFmtId="0">
      <sharedItems containsBlank="1" containsMixedTypes="1" containsNumber="1" minValue="0" maxValue="100" count="155">
        <n v="0"/>
        <n v="0.925925925925926"/>
        <n v="1.72413793103448"/>
        <n v="4"/>
        <n v="4.10618000829531"/>
        <n v="4.16666666666667"/>
        <n v="4.22535211267606"/>
        <n v="4.26439232409382"/>
        <n v="4.31654676258993"/>
        <n v="4.46927374301676"/>
        <n v="4.54545454545455"/>
        <n v="5.22388059701493"/>
        <n v="5.26315789473684"/>
        <n v="5.40540540540541"/>
        <n v="5.62390158172232"/>
        <n v="5.65897244973939"/>
        <n v="6.01503759398496"/>
        <n v="6.25"/>
        <n v="6.36363636363636"/>
        <n v="6.41711229946524"/>
        <n v="6.48148148148148"/>
        <n v="6.97674418604651"/>
        <n v="7.14285714285714"/>
        <n v="7.69230769230769"/>
        <n v="8.33333333333333"/>
        <n v="8.45070422535211"/>
        <n v="8.86075949367089"/>
        <n v="9.09090909090909"/>
        <n v="9.30232558139535"/>
        <n v="9.7027972027972"/>
        <n v="10.3139013452915"/>
        <n v="10.5797101449275"/>
        <n v="10.6731352334748"/>
        <n v="10.9090909090909"/>
        <n v="11.25"/>
        <n v="11.3846153846154"/>
        <n v="11.3989637305699"/>
        <n v="12.1693121693122"/>
        <n v="12.2899159663866"/>
        <n v="12.5"/>
        <n v="12.6050420168067"/>
        <n v="12.9032258064516"/>
        <n v="12.9392971246006"/>
        <n v="13.3333333333333"/>
        <n v="13.7931034482759"/>
        <n v="14.2857142857143"/>
        <n v="14.7540983606557"/>
        <n v="14.7727272727273"/>
        <n v="14.9350649350649"/>
        <n v="15.1515151515152"/>
        <n v="15.2542372881356"/>
        <n v="15.2808988764045"/>
        <n v="15.5844155844156"/>
        <n v="15.625"/>
        <n v="15.6462585034014"/>
        <n v="15.7894736842105"/>
        <n v="16.1016949152542"/>
        <n v="16.131486836098"/>
        <n v="16.25"/>
        <n v="16.3265306122449"/>
        <n v="16.358024691358"/>
        <n v="16.6666666666667"/>
        <n v="17.2774869109948"/>
        <n v="17.910447761194"/>
        <n v="17.9941002949853"/>
        <n v="17.9980276134122"/>
        <n v="18.1146025878004"/>
        <n v="18.4343434343434"/>
        <n v="18.5185185185185"/>
        <n v="19.047619047619"/>
        <n v="19.1489361702128"/>
        <n v="19.4174757281553"/>
        <n v="19.8675496688742"/>
        <n v="20"/>
        <n v="20.3085483055134"/>
        <n v="20.4113924050633"/>
        <n v="20.6896551724138"/>
        <n v="20.7792207792208"/>
        <n v="20.8"/>
        <n v="21.2783920250678"/>
        <n v="21.3610586011342"/>
        <n v="21.4876033057851"/>
        <n v="21.5733015494636"/>
        <n v="21.5739484396201"/>
        <n v="21.5791206981722"/>
        <n v="21.9178082191781"/>
        <n v="22.2222222222222"/>
        <n v="22.7272727272727"/>
        <n v="24.5219347581552"/>
        <n v="24.6458923512748"/>
        <n v="25"/>
        <n v="26.0869565217391"/>
        <n v="26.3157894736842"/>
        <n v="27.2727272727273"/>
        <n v="27.4358974358974"/>
        <n v="27.4970963995354"/>
        <n v="27.6190476190476"/>
        <n v="27.6315789473684"/>
        <n v="27.7777777777778"/>
        <n v="28.0415430267062"/>
        <n v="28.5714285714286"/>
        <n v="28.6713286713287"/>
        <n v="29.2483660130719"/>
        <n v="29.4117647058824"/>
        <n v="29.6296296296296"/>
        <n v="29.7520661157025"/>
        <n v="30"/>
        <n v="31.8376068376068"/>
        <n v="32.1554770318021"/>
        <n v="32.6923076923077"/>
        <n v="32.7272727272727"/>
        <n v="32.7868852459016"/>
        <n v="32.967032967033"/>
        <n v="33.3333333333333"/>
        <n v="34.1463414634146"/>
        <n v="35.2713178294574"/>
        <n v="36"/>
        <n v="36.3636363636364"/>
        <n v="36.8421052631579"/>
        <n v="37.5"/>
        <n v="38.7904066736184"/>
        <n v="38.9830508474576"/>
        <n v="39.0734265734266"/>
        <n v="39.4444444444444"/>
        <n v="40"/>
        <n v="40.5405405405405"/>
        <n v="41.1042944785276"/>
        <n v="41.1764705882353"/>
        <n v="41.9230769230769"/>
        <n v="42.3076923076923"/>
        <n v="42.4242424242424"/>
        <n v="42.8571428571429"/>
        <n v="44.3995963673058"/>
        <n v="44.5255474452555"/>
        <n v="45.1282051282051"/>
        <n v="45.4545454545455"/>
        <n v="46.1538461538462"/>
        <n v="48.1481481481481"/>
        <n v="48.8165680473373"/>
        <n v="49.8349834983498"/>
        <n v="50"/>
        <n v="50.7692307692308"/>
        <n v="51.4285714285714"/>
        <n v="57.1428571428571"/>
        <n v="58.8235294117647"/>
        <n v="59.4594594594595"/>
        <n v="66.6666666666667"/>
        <n v="67.0940170940171"/>
        <n v="68.1081081081081"/>
        <n v="71.4285714285714"/>
        <n v="72.4358974358974"/>
        <n v="72.5806451612903"/>
        <n v="100"/>
        <e v="#DIV/0 !"/>
        <m/>
      </sharedItems>
    </cacheField>
    <cacheField name="source" numFmtId="0">
      <sharedItems count="2">
        <s v="CNDA"/>
        <s v="EUROSTAT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4">
  <r>
    <x v="0"/>
    <x v="0"/>
    <x v="84"/>
    <x v="144"/>
    <x v="72"/>
    <x v="60"/>
    <x v="130"/>
    <x v="87"/>
    <x v="120"/>
    <x v="0"/>
  </r>
  <r>
    <x v="1"/>
    <x v="2"/>
    <x v="78"/>
    <x v="124"/>
    <x v="15"/>
    <x v="44"/>
    <x v="112"/>
    <x v="51"/>
    <x v="29"/>
    <x v="0"/>
  </r>
  <r>
    <x v="2"/>
    <x v="7"/>
    <x v="77"/>
    <x v="126"/>
    <x v="24"/>
    <x v="27"/>
    <x v="114"/>
    <x v="38"/>
    <x v="15"/>
    <x v="0"/>
  </r>
  <r>
    <x v="3"/>
    <x v="4"/>
    <x v="59"/>
    <x v="106"/>
    <x v="20"/>
    <x v="34"/>
    <x v="97"/>
    <x v="41"/>
    <x v="42"/>
    <x v="0"/>
  </r>
  <r>
    <x v="4"/>
    <x v="6"/>
    <x v="5"/>
    <x v="5"/>
    <x v="76"/>
    <x v="64"/>
    <x v="6"/>
    <x v="0"/>
    <x v="0"/>
    <x v="0"/>
  </r>
  <r>
    <x v="5"/>
    <x v="8"/>
    <x v="54"/>
    <x v="88"/>
    <x v="26"/>
    <x v="10"/>
    <x v="76"/>
    <x v="28"/>
    <x v="48"/>
    <x v="0"/>
  </r>
  <r>
    <x v="6"/>
    <x v="16"/>
    <x v="27"/>
    <x v="32"/>
    <x v="0"/>
    <x v="1"/>
    <x v="24"/>
    <x v="2"/>
    <x v="5"/>
    <x v="0"/>
  </r>
  <r>
    <x v="7"/>
    <x v="10"/>
    <x v="86"/>
    <x v="148"/>
    <x v="66"/>
    <x v="52"/>
    <x v="134"/>
    <x v="80"/>
    <x v="31"/>
    <x v="0"/>
  </r>
  <r>
    <x v="8"/>
    <x v="19"/>
    <x v="45"/>
    <x v="72"/>
    <x v="22"/>
    <x v="26"/>
    <x v="47"/>
    <x v="36"/>
    <x v="123"/>
    <x v="0"/>
  </r>
  <r>
    <x v="9"/>
    <x v="18"/>
    <x v="0"/>
    <x v="0"/>
    <x v="76"/>
    <x v="64"/>
    <x v="1"/>
    <x v="0"/>
    <x v="0"/>
    <x v="0"/>
  </r>
  <r>
    <x v="10"/>
    <x v="9"/>
    <x v="0"/>
    <x v="0"/>
    <x v="76"/>
    <x v="64"/>
    <x v="1"/>
    <x v="0"/>
    <x v="0"/>
    <x v="0"/>
  </r>
  <r>
    <x v="11"/>
    <x v="21"/>
    <x v="49"/>
    <x v="65"/>
    <x v="18"/>
    <x v="2"/>
    <x v="52"/>
    <x v="19"/>
    <x v="54"/>
    <x v="0"/>
  </r>
  <r>
    <x v="12"/>
    <x v="11"/>
    <x v="45"/>
    <x v="70"/>
    <x v="12"/>
    <x v="10"/>
    <x v="57"/>
    <x v="20"/>
    <x v="49"/>
    <x v="0"/>
  </r>
  <r>
    <x v="13"/>
    <x v="15"/>
    <x v="2"/>
    <x v="2"/>
    <x v="76"/>
    <x v="1"/>
    <x v="2"/>
    <x v="1"/>
    <x v="113"/>
    <x v="0"/>
  </r>
  <r>
    <x v="14"/>
    <x v="17"/>
    <x v="35"/>
    <x v="44"/>
    <x v="3"/>
    <x v="3"/>
    <x v="34"/>
    <x v="7"/>
    <x v="26"/>
    <x v="0"/>
  </r>
  <r>
    <x v="15"/>
    <x v="12"/>
    <x v="2"/>
    <x v="3"/>
    <x v="0"/>
    <x v="0"/>
    <x v="3"/>
    <x v="1"/>
    <x v="90"/>
    <x v="0"/>
  </r>
  <r>
    <x v="16"/>
    <x v="13"/>
    <x v="25"/>
    <x v="35"/>
    <x v="12"/>
    <x v="2"/>
    <x v="18"/>
    <x v="15"/>
    <x v="109"/>
    <x v="0"/>
  </r>
  <r>
    <x v="17"/>
    <x v="25"/>
    <x v="2"/>
    <x v="1"/>
    <x v="76"/>
    <x v="1"/>
    <x v="1"/>
    <x v="1"/>
    <x v="140"/>
    <x v="0"/>
  </r>
  <r>
    <x v="18"/>
    <x v="115"/>
    <x v="83"/>
    <x v="142"/>
    <x v="61"/>
    <x v="59"/>
    <x v="128"/>
    <x v="82"/>
    <x v="80"/>
    <x v="0"/>
  </r>
  <r>
    <x v="19"/>
    <x v="27"/>
    <x v="44"/>
    <x v="69"/>
    <x v="11"/>
    <x v="33"/>
    <x v="41"/>
    <x v="33"/>
    <x v="126"/>
    <x v="0"/>
  </r>
  <r>
    <x v="20"/>
    <x v="32"/>
    <x v="71"/>
    <x v="121"/>
    <x v="36"/>
    <x v="30"/>
    <x v="108"/>
    <x v="51"/>
    <x v="35"/>
    <x v="0"/>
  </r>
  <r>
    <x v="21"/>
    <x v="35"/>
    <x v="81"/>
    <x v="138"/>
    <x v="69"/>
    <x v="51"/>
    <x v="124"/>
    <x v="85"/>
    <x v="95"/>
    <x v="0"/>
  </r>
  <r>
    <x v="22"/>
    <x v="28"/>
    <x v="8"/>
    <x v="20"/>
    <x v="1"/>
    <x v="3"/>
    <x v="13"/>
    <x v="5"/>
    <x v="87"/>
    <x v="0"/>
  </r>
  <r>
    <x v="23"/>
    <x v="24"/>
    <x v="63"/>
    <x v="102"/>
    <x v="52"/>
    <x v="35"/>
    <x v="86"/>
    <x v="65"/>
    <x v="102"/>
    <x v="0"/>
  </r>
  <r>
    <x v="24"/>
    <x v="29"/>
    <x v="19"/>
    <x v="33"/>
    <x v="7"/>
    <x v="64"/>
    <x v="23"/>
    <x v="8"/>
    <x v="59"/>
    <x v="0"/>
  </r>
  <r>
    <x v="25"/>
    <x v="30"/>
    <x v="69"/>
    <x v="115"/>
    <x v="23"/>
    <x v="47"/>
    <x v="104"/>
    <x v="59"/>
    <x v="56"/>
    <x v="0"/>
  </r>
  <r>
    <x v="26"/>
    <x v="34"/>
    <x v="88"/>
    <x v="151"/>
    <x v="76"/>
    <x v="64"/>
    <x v="0"/>
    <x v="0"/>
    <x v="153"/>
    <x v="0"/>
  </r>
  <r>
    <x v="27"/>
    <x v="38"/>
    <x v="43"/>
    <x v="51"/>
    <x v="4"/>
    <x v="2"/>
    <x v="43"/>
    <x v="7"/>
    <x v="20"/>
    <x v="0"/>
  </r>
  <r>
    <x v="28"/>
    <x v="26"/>
    <x v="0"/>
    <x v="5"/>
    <x v="76"/>
    <x v="64"/>
    <x v="6"/>
    <x v="0"/>
    <x v="0"/>
    <x v="0"/>
  </r>
  <r>
    <x v="29"/>
    <x v="39"/>
    <x v="50"/>
    <x v="82"/>
    <x v="43"/>
    <x v="21"/>
    <x v="61"/>
    <x v="49"/>
    <x v="128"/>
    <x v="0"/>
  </r>
  <r>
    <x v="30"/>
    <x v="40"/>
    <x v="2"/>
    <x v="2"/>
    <x v="76"/>
    <x v="64"/>
    <x v="3"/>
    <x v="0"/>
    <x v="0"/>
    <x v="0"/>
  </r>
  <r>
    <x v="31"/>
    <x v="116"/>
    <x v="38"/>
    <x v="48"/>
    <x v="76"/>
    <x v="4"/>
    <x v="41"/>
    <x v="4"/>
    <x v="3"/>
    <x v="0"/>
  </r>
  <r>
    <x v="32"/>
    <x v="3"/>
    <x v="57"/>
    <x v="96"/>
    <x v="30"/>
    <x v="15"/>
    <x v="84"/>
    <x v="34"/>
    <x v="51"/>
    <x v="0"/>
  </r>
  <r>
    <x v="33"/>
    <x v="44"/>
    <x v="9"/>
    <x v="12"/>
    <x v="76"/>
    <x v="2"/>
    <x v="10"/>
    <x v="2"/>
    <x v="45"/>
    <x v="0"/>
  </r>
  <r>
    <x v="34"/>
    <x v="41"/>
    <x v="61"/>
    <x v="112"/>
    <x v="56"/>
    <x v="22"/>
    <x v="93"/>
    <x v="67"/>
    <x v="96"/>
    <x v="0"/>
  </r>
  <r>
    <x v="35"/>
    <x v="123"/>
    <x v="41"/>
    <x v="74"/>
    <x v="9"/>
    <x v="2"/>
    <x v="70"/>
    <x v="11"/>
    <x v="19"/>
    <x v="0"/>
  </r>
  <r>
    <x v="36"/>
    <x v="46"/>
    <x v="53"/>
    <x v="81"/>
    <x v="42"/>
    <x v="11"/>
    <x v="67"/>
    <x v="43"/>
    <x v="115"/>
    <x v="0"/>
  </r>
  <r>
    <x v="37"/>
    <x v="48"/>
    <x v="88"/>
    <x v="151"/>
    <x v="76"/>
    <x v="64"/>
    <x v="0"/>
    <x v="0"/>
    <x v="153"/>
    <x v="0"/>
  </r>
  <r>
    <x v="38"/>
    <x v="51"/>
    <x v="55"/>
    <x v="87"/>
    <x v="46"/>
    <x v="39"/>
    <x v="62"/>
    <x v="61"/>
    <x v="139"/>
    <x v="0"/>
  </r>
  <r>
    <x v="39"/>
    <x v="53"/>
    <x v="33"/>
    <x v="49"/>
    <x v="9"/>
    <x v="10"/>
    <x v="37"/>
    <x v="17"/>
    <x v="71"/>
    <x v="0"/>
  </r>
  <r>
    <x v="40"/>
    <x v="57"/>
    <x v="3"/>
    <x v="1"/>
    <x v="76"/>
    <x v="64"/>
    <x v="2"/>
    <x v="0"/>
    <x v="0"/>
    <x v="0"/>
  </r>
  <r>
    <x v="41"/>
    <x v="55"/>
    <x v="82"/>
    <x v="136"/>
    <x v="32"/>
    <x v="27"/>
    <x v="122"/>
    <x v="45"/>
    <x v="4"/>
    <x v="0"/>
  </r>
  <r>
    <x v="42"/>
    <x v="56"/>
    <x v="28"/>
    <x v="28"/>
    <x v="4"/>
    <x v="1"/>
    <x v="19"/>
    <x v="6"/>
    <x v="45"/>
    <x v="0"/>
  </r>
  <r>
    <x v="43"/>
    <x v="54"/>
    <x v="36"/>
    <x v="43"/>
    <x v="4"/>
    <x v="7"/>
    <x v="31"/>
    <x v="11"/>
    <x v="52"/>
    <x v="0"/>
  </r>
  <r>
    <x v="44"/>
    <x v="60"/>
    <x v="80"/>
    <x v="140"/>
    <x v="65"/>
    <x v="49"/>
    <x v="126"/>
    <x v="79"/>
    <x v="74"/>
    <x v="0"/>
  </r>
  <r>
    <x v="45"/>
    <x v="61"/>
    <x v="3"/>
    <x v="7"/>
    <x v="76"/>
    <x v="1"/>
    <x v="7"/>
    <x v="1"/>
    <x v="39"/>
    <x v="0"/>
  </r>
  <r>
    <x v="46"/>
    <x v="58"/>
    <x v="88"/>
    <x v="151"/>
    <x v="76"/>
    <x v="64"/>
    <x v="0"/>
    <x v="0"/>
    <x v="153"/>
    <x v="0"/>
  </r>
  <r>
    <x v="47"/>
    <x v="59"/>
    <x v="1"/>
    <x v="1"/>
    <x v="76"/>
    <x v="64"/>
    <x v="2"/>
    <x v="0"/>
    <x v="0"/>
    <x v="0"/>
  </r>
  <r>
    <x v="48"/>
    <x v="63"/>
    <x v="30"/>
    <x v="36"/>
    <x v="4"/>
    <x v="1"/>
    <x v="25"/>
    <x v="6"/>
    <x v="33"/>
    <x v="0"/>
  </r>
  <r>
    <x v="49"/>
    <x v="65"/>
    <x v="3"/>
    <x v="6"/>
    <x v="76"/>
    <x v="1"/>
    <x v="6"/>
    <x v="1"/>
    <x v="45"/>
    <x v="0"/>
  </r>
  <r>
    <x v="50"/>
    <x v="37"/>
    <x v="88"/>
    <x v="0"/>
    <x v="76"/>
    <x v="64"/>
    <x v="1"/>
    <x v="0"/>
    <x v="0"/>
    <x v="0"/>
  </r>
  <r>
    <x v="51"/>
    <x v="64"/>
    <x v="70"/>
    <x v="104"/>
    <x v="13"/>
    <x v="57"/>
    <x v="68"/>
    <x v="75"/>
    <x v="150"/>
    <x v="0"/>
  </r>
  <r>
    <x v="52"/>
    <x v="67"/>
    <x v="5"/>
    <x v="3"/>
    <x v="76"/>
    <x v="4"/>
    <x v="0"/>
    <x v="4"/>
    <x v="152"/>
    <x v="0"/>
  </r>
  <r>
    <x v="53"/>
    <x v="71"/>
    <x v="0"/>
    <x v="3"/>
    <x v="76"/>
    <x v="64"/>
    <x v="4"/>
    <x v="0"/>
    <x v="0"/>
    <x v="0"/>
  </r>
  <r>
    <x v="54"/>
    <x v="66"/>
    <x v="50"/>
    <x v="79"/>
    <x v="5"/>
    <x v="8"/>
    <x v="74"/>
    <x v="12"/>
    <x v="18"/>
    <x v="0"/>
  </r>
  <r>
    <x v="55"/>
    <x v="68"/>
    <x v="42"/>
    <x v="56"/>
    <x v="10"/>
    <x v="12"/>
    <x v="40"/>
    <x v="21"/>
    <x v="81"/>
    <x v="0"/>
  </r>
  <r>
    <x v="56"/>
    <x v="69"/>
    <x v="42"/>
    <x v="60"/>
    <x v="33"/>
    <x v="3"/>
    <x v="36"/>
    <x v="31"/>
    <x v="133"/>
    <x v="0"/>
  </r>
  <r>
    <x v="58"/>
    <x v="73"/>
    <x v="3"/>
    <x v="4"/>
    <x v="76"/>
    <x v="64"/>
    <x v="5"/>
    <x v="0"/>
    <x v="0"/>
    <x v="0"/>
  </r>
  <r>
    <x v="59"/>
    <x v="75"/>
    <x v="10"/>
    <x v="10"/>
    <x v="0"/>
    <x v="2"/>
    <x v="8"/>
    <x v="3"/>
    <x v="93"/>
    <x v="0"/>
  </r>
  <r>
    <x v="60"/>
    <x v="74"/>
    <x v="0"/>
    <x v="0"/>
    <x v="76"/>
    <x v="64"/>
    <x v="1"/>
    <x v="0"/>
    <x v="0"/>
    <x v="0"/>
  </r>
  <r>
    <x v="61"/>
    <x v="77"/>
    <x v="26"/>
    <x v="40"/>
    <x v="16"/>
    <x v="1"/>
    <x v="23"/>
    <x v="17"/>
    <x v="111"/>
    <x v="0"/>
  </r>
  <r>
    <x v="62"/>
    <x v="78"/>
    <x v="11"/>
    <x v="7"/>
    <x v="76"/>
    <x v="64"/>
    <x v="8"/>
    <x v="0"/>
    <x v="0"/>
    <x v="0"/>
  </r>
  <r>
    <x v="63"/>
    <x v="23"/>
    <x v="20"/>
    <x v="29"/>
    <x v="1"/>
    <x v="2"/>
    <x v="21"/>
    <x v="4"/>
    <x v="28"/>
    <x v="0"/>
  </r>
  <r>
    <x v="64"/>
    <x v="31"/>
    <x v="67"/>
    <x v="92"/>
    <x v="12"/>
    <x v="1"/>
    <x v="82"/>
    <x v="14"/>
    <x v="9"/>
    <x v="0"/>
  </r>
  <r>
    <x v="65"/>
    <x v="124"/>
    <x v="88"/>
    <x v="0"/>
    <x v="76"/>
    <x v="64"/>
    <x v="1"/>
    <x v="0"/>
    <x v="0"/>
    <x v="0"/>
  </r>
  <r>
    <x v="66"/>
    <x v="33"/>
    <x v="88"/>
    <x v="151"/>
    <x v="76"/>
    <x v="64"/>
    <x v="0"/>
    <x v="0"/>
    <x v="153"/>
    <x v="0"/>
  </r>
  <r>
    <x v="67"/>
    <x v="81"/>
    <x v="12"/>
    <x v="11"/>
    <x v="4"/>
    <x v="1"/>
    <x v="6"/>
    <x v="6"/>
    <x v="140"/>
    <x v="0"/>
  </r>
  <r>
    <x v="68"/>
    <x v="76"/>
    <x v="34"/>
    <x v="40"/>
    <x v="5"/>
    <x v="3"/>
    <x v="27"/>
    <x v="9"/>
    <x v="46"/>
    <x v="0"/>
  </r>
  <r>
    <x v="69"/>
    <x v="82"/>
    <x v="6"/>
    <x v="6"/>
    <x v="2"/>
    <x v="64"/>
    <x v="4"/>
    <x v="3"/>
    <x v="131"/>
    <x v="0"/>
  </r>
  <r>
    <x v="70"/>
    <x v="83"/>
    <x v="31"/>
    <x v="38"/>
    <x v="16"/>
    <x v="4"/>
    <x v="19"/>
    <x v="19"/>
    <x v="121"/>
    <x v="0"/>
  </r>
  <r>
    <x v="71"/>
    <x v="126"/>
    <x v="17"/>
    <x v="22"/>
    <x v="76"/>
    <x v="8"/>
    <x v="14"/>
    <x v="8"/>
    <x v="104"/>
    <x v="0"/>
  </r>
  <r>
    <x v="72"/>
    <x v="134"/>
    <x v="75"/>
    <x v="132"/>
    <x v="60"/>
    <x v="37"/>
    <x v="118"/>
    <x v="71"/>
    <x v="88"/>
    <x v="0"/>
  </r>
  <r>
    <x v="73"/>
    <x v="85"/>
    <x v="22"/>
    <x v="31"/>
    <x v="2"/>
    <x v="6"/>
    <x v="20"/>
    <x v="9"/>
    <x v="70"/>
    <x v="0"/>
  </r>
  <r>
    <x v="74"/>
    <x v="86"/>
    <x v="36"/>
    <x v="45"/>
    <x v="2"/>
    <x v="6"/>
    <x v="33"/>
    <x v="9"/>
    <x v="34"/>
    <x v="0"/>
  </r>
  <r>
    <x v="75"/>
    <x v="92"/>
    <x v="60"/>
    <x v="98"/>
    <x v="44"/>
    <x v="13"/>
    <x v="88"/>
    <x v="44"/>
    <x v="66"/>
    <x v="0"/>
  </r>
  <r>
    <x v="76"/>
    <x v="96"/>
    <x v="32"/>
    <x v="37"/>
    <x v="0"/>
    <x v="64"/>
    <x v="30"/>
    <x v="1"/>
    <x v="2"/>
    <x v="0"/>
  </r>
  <r>
    <x v="77"/>
    <x v="98"/>
    <x v="9"/>
    <x v="10"/>
    <x v="76"/>
    <x v="4"/>
    <x v="7"/>
    <x v="4"/>
    <x v="117"/>
    <x v="0"/>
  </r>
  <r>
    <x v="78"/>
    <x v="89"/>
    <x v="51"/>
    <x v="61"/>
    <x v="2"/>
    <x v="3"/>
    <x v="55"/>
    <x v="6"/>
    <x v="8"/>
    <x v="0"/>
  </r>
  <r>
    <x v="79"/>
    <x v="88"/>
    <x v="37"/>
    <x v="26"/>
    <x v="76"/>
    <x v="2"/>
    <x v="19"/>
    <x v="2"/>
    <x v="12"/>
    <x v="0"/>
  </r>
  <r>
    <x v="80"/>
    <x v="91"/>
    <x v="66"/>
    <x v="109"/>
    <x v="41"/>
    <x v="29"/>
    <x v="100"/>
    <x v="56"/>
    <x v="64"/>
    <x v="0"/>
  </r>
  <r>
    <x v="81"/>
    <x v="14"/>
    <x v="17"/>
    <x v="15"/>
    <x v="8"/>
    <x v="1"/>
    <x v="7"/>
    <x v="10"/>
    <x v="144"/>
    <x v="0"/>
  </r>
  <r>
    <x v="82"/>
    <x v="97"/>
    <x v="29"/>
    <x v="58"/>
    <x v="3"/>
    <x v="3"/>
    <x v="54"/>
    <x v="7"/>
    <x v="11"/>
    <x v="0"/>
  </r>
  <r>
    <x v="83"/>
    <x v="94"/>
    <x v="73"/>
    <x v="119"/>
    <x v="50"/>
    <x v="10"/>
    <x v="106"/>
    <x v="53"/>
    <x v="38"/>
    <x v="0"/>
  </r>
  <r>
    <x v="84"/>
    <x v="93"/>
    <x v="3"/>
    <x v="4"/>
    <x v="76"/>
    <x v="64"/>
    <x v="5"/>
    <x v="0"/>
    <x v="0"/>
    <x v="0"/>
  </r>
  <r>
    <x v="85"/>
    <x v="95"/>
    <x v="11"/>
    <x v="151"/>
    <x v="76"/>
    <x v="64"/>
    <x v="0"/>
    <x v="0"/>
    <x v="154"/>
    <x v="0"/>
  </r>
  <r>
    <x v="86"/>
    <x v="90"/>
    <x v="0"/>
    <x v="0"/>
    <x v="76"/>
    <x v="64"/>
    <x v="1"/>
    <x v="0"/>
    <x v="0"/>
    <x v="0"/>
  </r>
  <r>
    <x v="87"/>
    <x v="99"/>
    <x v="5"/>
    <x v="0"/>
    <x v="0"/>
    <x v="64"/>
    <x v="0"/>
    <x v="1"/>
    <x v="152"/>
    <x v="0"/>
  </r>
  <r>
    <x v="88"/>
    <x v="103"/>
    <x v="23"/>
    <x v="46"/>
    <x v="10"/>
    <x v="14"/>
    <x v="28"/>
    <x v="22"/>
    <x v="114"/>
    <x v="0"/>
  </r>
  <r>
    <x v="89"/>
    <x v="105"/>
    <x v="79"/>
    <x v="134"/>
    <x v="59"/>
    <x v="41"/>
    <x v="120"/>
    <x v="69"/>
    <x v="65"/>
    <x v="0"/>
  </r>
  <r>
    <x v="90"/>
    <x v="102"/>
    <x v="16"/>
    <x v="6"/>
    <x v="3"/>
    <x v="64"/>
    <x v="3"/>
    <x v="4"/>
    <x v="143"/>
    <x v="0"/>
  </r>
  <r>
    <x v="91"/>
    <x v="101"/>
    <x v="40"/>
    <x v="54"/>
    <x v="8"/>
    <x v="6"/>
    <x v="44"/>
    <x v="13"/>
    <x v="40"/>
    <x v="0"/>
  </r>
  <r>
    <x v="92"/>
    <x v="111"/>
    <x v="47"/>
    <x v="67"/>
    <x v="6"/>
    <x v="18"/>
    <x v="51"/>
    <x v="23"/>
    <x v="72"/>
    <x v="0"/>
  </r>
  <r>
    <x v="93"/>
    <x v="112"/>
    <x v="3"/>
    <x v="7"/>
    <x v="76"/>
    <x v="64"/>
    <x v="8"/>
    <x v="0"/>
    <x v="0"/>
    <x v="0"/>
  </r>
  <r>
    <x v="94"/>
    <x v="108"/>
    <x v="76"/>
    <x v="130"/>
    <x v="43"/>
    <x v="25"/>
    <x v="116"/>
    <x v="54"/>
    <x v="24"/>
    <x v="0"/>
  </r>
  <r>
    <x v="95"/>
    <x v="113"/>
    <x v="88"/>
    <x v="0"/>
    <x v="76"/>
    <x v="64"/>
    <x v="1"/>
    <x v="0"/>
    <x v="0"/>
    <x v="0"/>
  </r>
  <r>
    <x v="96"/>
    <x v="109"/>
    <x v="21"/>
    <x v="41"/>
    <x v="12"/>
    <x v="14"/>
    <x v="18"/>
    <x v="23"/>
    <x v="136"/>
    <x v="0"/>
  </r>
  <r>
    <x v="97"/>
    <x v="114"/>
    <x v="2"/>
    <x v="1"/>
    <x v="76"/>
    <x v="64"/>
    <x v="2"/>
    <x v="0"/>
    <x v="0"/>
    <x v="0"/>
  </r>
  <r>
    <x v="98"/>
    <x v="110"/>
    <x v="1"/>
    <x v="2"/>
    <x v="76"/>
    <x v="1"/>
    <x v="2"/>
    <x v="1"/>
    <x v="113"/>
    <x v="0"/>
  </r>
  <r>
    <x v="100"/>
    <x v="129"/>
    <x v="48"/>
    <x v="51"/>
    <x v="0"/>
    <x v="64"/>
    <x v="46"/>
    <x v="1"/>
    <x v="1"/>
    <x v="0"/>
  </r>
  <r>
    <x v="101"/>
    <x v="121"/>
    <x v="74"/>
    <x v="128"/>
    <x v="62"/>
    <x v="27"/>
    <x v="110"/>
    <x v="73"/>
    <x v="107"/>
    <x v="0"/>
  </r>
  <r>
    <x v="102"/>
    <x v="122"/>
    <x v="51"/>
    <x v="77"/>
    <x v="28"/>
    <x v="8"/>
    <x v="59"/>
    <x v="29"/>
    <x v="90"/>
    <x v="0"/>
  </r>
  <r>
    <x v="103"/>
    <x v="5"/>
    <x v="4"/>
    <x v="0"/>
    <x v="76"/>
    <x v="1"/>
    <x v="0"/>
    <x v="1"/>
    <x v="152"/>
    <x v="0"/>
  </r>
  <r>
    <x v="104"/>
    <x v="132"/>
    <x v="68"/>
    <x v="117"/>
    <x v="57"/>
    <x v="55"/>
    <x v="80"/>
    <x v="76"/>
    <x v="147"/>
    <x v="0"/>
  </r>
  <r>
    <x v="105"/>
    <x v="130"/>
    <x v="52"/>
    <x v="84"/>
    <x v="39"/>
    <x v="17"/>
    <x v="72"/>
    <x v="43"/>
    <x v="108"/>
    <x v="0"/>
  </r>
  <r>
    <x v="106"/>
    <x v="128"/>
    <x v="62"/>
    <x v="107"/>
    <x v="47"/>
    <x v="25"/>
    <x v="90"/>
    <x v="57"/>
    <x v="75"/>
    <x v="0"/>
  </r>
  <r>
    <x v="107"/>
    <x v="131"/>
    <x v="72"/>
    <x v="122"/>
    <x v="48"/>
    <x v="54"/>
    <x v="99"/>
    <x v="72"/>
    <x v="132"/>
    <x v="0"/>
  </r>
  <r>
    <x v="108"/>
    <x v="135"/>
    <x v="3"/>
    <x v="5"/>
    <x v="0"/>
    <x v="64"/>
    <x v="5"/>
    <x v="1"/>
    <x v="61"/>
    <x v="0"/>
  </r>
  <r>
    <x v="109"/>
    <x v="133"/>
    <x v="16"/>
    <x v="24"/>
    <x v="8"/>
    <x v="9"/>
    <x v="13"/>
    <x v="16"/>
    <x v="142"/>
    <x v="0"/>
  </r>
  <r>
    <x v="110"/>
    <x v="127"/>
    <x v="15"/>
    <x v="19"/>
    <x v="76"/>
    <x v="9"/>
    <x v="10"/>
    <x v="9"/>
    <x v="131"/>
    <x v="0"/>
  </r>
  <r>
    <x v="111"/>
    <x v="137"/>
    <x v="58"/>
    <x v="90"/>
    <x v="55"/>
    <x v="19"/>
    <x v="69"/>
    <x v="64"/>
    <x v="138"/>
    <x v="0"/>
  </r>
  <r>
    <x v="112"/>
    <x v="136"/>
    <x v="88"/>
    <x v="151"/>
    <x v="76"/>
    <x v="64"/>
    <x v="0"/>
    <x v="0"/>
    <x v="153"/>
    <x v="0"/>
  </r>
  <r>
    <x v="113"/>
    <x v="141"/>
    <x v="65"/>
    <x v="113"/>
    <x v="51"/>
    <x v="31"/>
    <x v="102"/>
    <x v="62"/>
    <x v="83"/>
    <x v="0"/>
  </r>
  <r>
    <x v="114"/>
    <x v="143"/>
    <x v="39"/>
    <x v="64"/>
    <x v="20"/>
    <x v="6"/>
    <x v="49"/>
    <x v="24"/>
    <x v="85"/>
    <x v="0"/>
  </r>
  <r>
    <x v="115"/>
    <x v="142"/>
    <x v="3"/>
    <x v="0"/>
    <x v="0"/>
    <x v="64"/>
    <x v="0"/>
    <x v="1"/>
    <x v="152"/>
    <x v="0"/>
  </r>
  <r>
    <x v="116"/>
    <x v="138"/>
    <x v="12"/>
    <x v="17"/>
    <x v="6"/>
    <x v="64"/>
    <x v="10"/>
    <x v="7"/>
    <x v="118"/>
    <x v="0"/>
  </r>
  <r>
    <x v="117"/>
    <x v="146"/>
    <x v="88"/>
    <x v="151"/>
    <x v="76"/>
    <x v="64"/>
    <x v="0"/>
    <x v="0"/>
    <x v="154"/>
    <x v="0"/>
  </r>
  <r>
    <x v="118"/>
    <x v="145"/>
    <x v="46"/>
    <x v="76"/>
    <x v="14"/>
    <x v="15"/>
    <x v="64"/>
    <x v="25"/>
    <x v="62"/>
    <x v="0"/>
  </r>
  <r>
    <x v="119"/>
    <x v="147"/>
    <x v="85"/>
    <x v="146"/>
    <x v="71"/>
    <x v="42"/>
    <x v="132"/>
    <x v="86"/>
    <x v="57"/>
    <x v="0"/>
  </r>
  <r>
    <x v="120"/>
    <x v="139"/>
    <x v="88"/>
    <x v="1"/>
    <x v="76"/>
    <x v="64"/>
    <x v="2"/>
    <x v="0"/>
    <x v="0"/>
    <x v="0"/>
  </r>
  <r>
    <x v="121"/>
    <x v="140"/>
    <x v="13"/>
    <x v="16"/>
    <x v="4"/>
    <x v="64"/>
    <x v="11"/>
    <x v="5"/>
    <x v="98"/>
    <x v="0"/>
  </r>
  <r>
    <x v="122"/>
    <x v="148"/>
    <x v="48"/>
    <x v="74"/>
    <x v="12"/>
    <x v="38"/>
    <x v="48"/>
    <x v="39"/>
    <x v="127"/>
    <x v="0"/>
  </r>
  <r>
    <x v="123"/>
    <x v="106"/>
    <x v="18"/>
    <x v="23"/>
    <x v="9"/>
    <x v="64"/>
    <x v="16"/>
    <x v="10"/>
    <x v="103"/>
    <x v="0"/>
  </r>
  <r>
    <x v="124"/>
    <x v="49"/>
    <x v="11"/>
    <x v="4"/>
    <x v="76"/>
    <x v="64"/>
    <x v="5"/>
    <x v="0"/>
    <x v="0"/>
    <x v="0"/>
  </r>
  <r>
    <x v="125"/>
    <x v="107"/>
    <x v="7"/>
    <x v="8"/>
    <x v="1"/>
    <x v="64"/>
    <x v="7"/>
    <x v="2"/>
    <x v="86"/>
    <x v="0"/>
  </r>
  <r>
    <x v="126"/>
    <x v="149"/>
    <x v="56"/>
    <x v="94"/>
    <x v="35"/>
    <x v="29"/>
    <x v="78"/>
    <x v="48"/>
    <x v="94"/>
    <x v="0"/>
  </r>
  <r>
    <x v="127"/>
    <x v="151"/>
    <x v="14"/>
    <x v="14"/>
    <x v="0"/>
    <x v="64"/>
    <x v="12"/>
    <x v="1"/>
    <x v="17"/>
    <x v="0"/>
  </r>
  <r>
    <x v="128"/>
    <x v="80"/>
    <x v="64"/>
    <x v="100"/>
    <x v="10"/>
    <x v="16"/>
    <x v="95"/>
    <x v="24"/>
    <x v="14"/>
    <x v="0"/>
  </r>
  <r>
    <x v="129"/>
    <x v="152"/>
    <x v="24"/>
    <x v="25"/>
    <x v="8"/>
    <x v="12"/>
    <x v="12"/>
    <x v="18"/>
    <x v="145"/>
    <x v="0"/>
  </r>
  <r>
    <x v="130"/>
    <x v="1"/>
    <x v="10"/>
    <x v="5"/>
    <x v="76"/>
    <x v="64"/>
    <x v="6"/>
    <x v="0"/>
    <x v="0"/>
    <x v="0"/>
  </r>
  <r>
    <x v="131"/>
    <x v="153"/>
    <x v="0"/>
    <x v="1"/>
    <x v="76"/>
    <x v="64"/>
    <x v="2"/>
    <x v="0"/>
    <x v="0"/>
    <x v="0"/>
  </r>
  <r>
    <x v="132"/>
    <x v="154"/>
    <x v="4"/>
    <x v="3"/>
    <x v="0"/>
    <x v="64"/>
    <x v="3"/>
    <x v="1"/>
    <x v="90"/>
    <x v="0"/>
  </r>
  <r>
    <x v="133"/>
    <x v="144"/>
    <x v="87"/>
    <x v="150"/>
    <x v="74"/>
    <x v="63"/>
    <x v="136"/>
    <x v="90"/>
    <x v="79"/>
    <x v="0"/>
  </r>
  <r>
    <x v="0"/>
    <x v="0"/>
    <x v="88"/>
    <x v="143"/>
    <x v="73"/>
    <x v="61"/>
    <x v="129"/>
    <x v="88"/>
    <x v="122"/>
    <x v="1"/>
  </r>
  <r>
    <x v="1"/>
    <x v="2"/>
    <x v="88"/>
    <x v="123"/>
    <x v="17"/>
    <x v="45"/>
    <x v="111"/>
    <x v="52"/>
    <x v="30"/>
    <x v="1"/>
  </r>
  <r>
    <x v="2"/>
    <x v="7"/>
    <x v="88"/>
    <x v="125"/>
    <x v="25"/>
    <x v="28"/>
    <x v="113"/>
    <x v="40"/>
    <x v="16"/>
    <x v="1"/>
  </r>
  <r>
    <x v="3"/>
    <x v="4"/>
    <x v="88"/>
    <x v="103"/>
    <x v="19"/>
    <x v="34"/>
    <x v="96"/>
    <x v="40"/>
    <x v="41"/>
    <x v="1"/>
  </r>
  <r>
    <x v="4"/>
    <x v="6"/>
    <x v="88"/>
    <x v="4"/>
    <x v="76"/>
    <x v="64"/>
    <x v="5"/>
    <x v="0"/>
    <x v="0"/>
    <x v="1"/>
  </r>
  <r>
    <x v="5"/>
    <x v="8"/>
    <x v="88"/>
    <x v="85"/>
    <x v="25"/>
    <x v="10"/>
    <x v="75"/>
    <x v="27"/>
    <x v="50"/>
    <x v="1"/>
  </r>
  <r>
    <x v="6"/>
    <x v="16"/>
    <x v="88"/>
    <x v="30"/>
    <x v="76"/>
    <x v="64"/>
    <x v="22"/>
    <x v="0"/>
    <x v="0"/>
    <x v="1"/>
  </r>
  <r>
    <x v="7"/>
    <x v="10"/>
    <x v="88"/>
    <x v="147"/>
    <x v="67"/>
    <x v="53"/>
    <x v="133"/>
    <x v="81"/>
    <x v="32"/>
    <x v="1"/>
  </r>
  <r>
    <x v="8"/>
    <x v="20"/>
    <x v="88"/>
    <x v="71"/>
    <x v="21"/>
    <x v="26"/>
    <x v="45"/>
    <x v="35"/>
    <x v="124"/>
    <x v="1"/>
  </r>
  <r>
    <x v="11"/>
    <x v="21"/>
    <x v="88"/>
    <x v="63"/>
    <x v="17"/>
    <x v="64"/>
    <x v="53"/>
    <x v="17"/>
    <x v="44"/>
    <x v="1"/>
  </r>
  <r>
    <x v="12"/>
    <x v="11"/>
    <x v="88"/>
    <x v="68"/>
    <x v="12"/>
    <x v="10"/>
    <x v="56"/>
    <x v="20"/>
    <x v="53"/>
    <x v="1"/>
  </r>
  <r>
    <x v="13"/>
    <x v="15"/>
    <x v="88"/>
    <x v="4"/>
    <x v="76"/>
    <x v="64"/>
    <x v="137"/>
    <x v="0"/>
    <x v="0"/>
    <x v="1"/>
  </r>
  <r>
    <x v="14"/>
    <x v="17"/>
    <x v="88"/>
    <x v="42"/>
    <x v="4"/>
    <x v="5"/>
    <x v="32"/>
    <x v="10"/>
    <x v="43"/>
    <x v="1"/>
  </r>
  <r>
    <x v="15"/>
    <x v="12"/>
    <x v="88"/>
    <x v="4"/>
    <x v="76"/>
    <x v="64"/>
    <x v="5"/>
    <x v="0"/>
    <x v="0"/>
    <x v="1"/>
  </r>
  <r>
    <x v="16"/>
    <x v="13"/>
    <x v="88"/>
    <x v="34"/>
    <x v="12"/>
    <x v="64"/>
    <x v="18"/>
    <x v="13"/>
    <x v="106"/>
    <x v="1"/>
  </r>
  <r>
    <x v="18"/>
    <x v="118"/>
    <x v="88"/>
    <x v="141"/>
    <x v="63"/>
    <x v="58"/>
    <x v="127"/>
    <x v="83"/>
    <x v="82"/>
    <x v="1"/>
  </r>
  <r>
    <x v="19"/>
    <x v="117"/>
    <x v="88"/>
    <x v="70"/>
    <x v="12"/>
    <x v="34"/>
    <x v="40"/>
    <x v="35"/>
    <x v="130"/>
    <x v="1"/>
  </r>
  <r>
    <x v="20"/>
    <x v="32"/>
    <x v="88"/>
    <x v="120"/>
    <x v="37"/>
    <x v="28"/>
    <x v="107"/>
    <x v="50"/>
    <x v="36"/>
    <x v="1"/>
  </r>
  <r>
    <x v="21"/>
    <x v="36"/>
    <x v="88"/>
    <x v="137"/>
    <x v="68"/>
    <x v="50"/>
    <x v="123"/>
    <x v="84"/>
    <x v="99"/>
    <x v="1"/>
  </r>
  <r>
    <x v="22"/>
    <x v="28"/>
    <x v="88"/>
    <x v="18"/>
    <x v="76"/>
    <x v="5"/>
    <x v="12"/>
    <x v="5"/>
    <x v="90"/>
    <x v="1"/>
  </r>
  <r>
    <x v="23"/>
    <x v="24"/>
    <x v="88"/>
    <x v="101"/>
    <x v="53"/>
    <x v="34"/>
    <x v="85"/>
    <x v="66"/>
    <x v="105"/>
    <x v="1"/>
  </r>
  <r>
    <x v="24"/>
    <x v="29"/>
    <x v="88"/>
    <x v="34"/>
    <x v="9"/>
    <x v="64"/>
    <x v="22"/>
    <x v="10"/>
    <x v="73"/>
    <x v="1"/>
  </r>
  <r>
    <x v="25"/>
    <x v="30"/>
    <x v="88"/>
    <x v="114"/>
    <x v="21"/>
    <x v="46"/>
    <x v="103"/>
    <x v="58"/>
    <x v="58"/>
    <x v="1"/>
  </r>
  <r>
    <x v="27"/>
    <x v="38"/>
    <x v="88"/>
    <x v="52"/>
    <x v="4"/>
    <x v="64"/>
    <x v="42"/>
    <x v="5"/>
    <x v="10"/>
    <x v="1"/>
  </r>
  <r>
    <x v="28"/>
    <x v="22"/>
    <x v="88"/>
    <x v="4"/>
    <x v="76"/>
    <x v="64"/>
    <x v="5"/>
    <x v="0"/>
    <x v="0"/>
    <x v="1"/>
  </r>
  <r>
    <x v="29"/>
    <x v="39"/>
    <x v="88"/>
    <x v="82"/>
    <x v="45"/>
    <x v="20"/>
    <x v="60"/>
    <x v="50"/>
    <x v="129"/>
    <x v="1"/>
  </r>
  <r>
    <x v="30"/>
    <x v="40"/>
    <x v="88"/>
    <x v="4"/>
    <x v="76"/>
    <x v="64"/>
    <x v="5"/>
    <x v="0"/>
    <x v="0"/>
    <x v="1"/>
  </r>
  <r>
    <x v="31"/>
    <x v="119"/>
    <x v="88"/>
    <x v="47"/>
    <x v="76"/>
    <x v="5"/>
    <x v="39"/>
    <x v="5"/>
    <x v="12"/>
    <x v="1"/>
  </r>
  <r>
    <x v="32"/>
    <x v="3"/>
    <x v="88"/>
    <x v="95"/>
    <x v="29"/>
    <x v="14"/>
    <x v="83"/>
    <x v="32"/>
    <x v="47"/>
    <x v="1"/>
  </r>
  <r>
    <x v="33"/>
    <x v="45"/>
    <x v="88"/>
    <x v="13"/>
    <x v="76"/>
    <x v="64"/>
    <x v="9"/>
    <x v="0"/>
    <x v="0"/>
    <x v="1"/>
  </r>
  <r>
    <x v="34"/>
    <x v="42"/>
    <x v="88"/>
    <x v="110"/>
    <x v="56"/>
    <x v="23"/>
    <x v="91"/>
    <x v="68"/>
    <x v="101"/>
    <x v="1"/>
  </r>
  <r>
    <x v="35"/>
    <x v="123"/>
    <x v="88"/>
    <x v="73"/>
    <x v="9"/>
    <x v="64"/>
    <x v="70"/>
    <x v="10"/>
    <x v="13"/>
    <x v="1"/>
  </r>
  <r>
    <x v="36"/>
    <x v="47"/>
    <x v="88"/>
    <x v="80"/>
    <x v="42"/>
    <x v="10"/>
    <x v="65"/>
    <x v="42"/>
    <x v="116"/>
    <x v="1"/>
  </r>
  <r>
    <x v="38"/>
    <x v="52"/>
    <x v="88"/>
    <x v="86"/>
    <x v="45"/>
    <x v="40"/>
    <x v="60"/>
    <x v="60"/>
    <x v="140"/>
    <x v="1"/>
  </r>
  <r>
    <x v="39"/>
    <x v="53"/>
    <x v="88"/>
    <x v="50"/>
    <x v="9"/>
    <x v="10"/>
    <x v="38"/>
    <x v="17"/>
    <x v="69"/>
    <x v="1"/>
  </r>
  <r>
    <x v="41"/>
    <x v="55"/>
    <x v="88"/>
    <x v="135"/>
    <x v="31"/>
    <x v="28"/>
    <x v="121"/>
    <x v="46"/>
    <x v="7"/>
    <x v="1"/>
  </r>
  <r>
    <x v="42"/>
    <x v="56"/>
    <x v="88"/>
    <x v="27"/>
    <x v="4"/>
    <x v="64"/>
    <x v="18"/>
    <x v="5"/>
    <x v="39"/>
    <x v="1"/>
  </r>
  <r>
    <x v="43"/>
    <x v="54"/>
    <x v="88"/>
    <x v="42"/>
    <x v="4"/>
    <x v="5"/>
    <x v="31"/>
    <x v="10"/>
    <x v="43"/>
    <x v="1"/>
  </r>
  <r>
    <x v="44"/>
    <x v="60"/>
    <x v="88"/>
    <x v="139"/>
    <x v="64"/>
    <x v="48"/>
    <x v="125"/>
    <x v="78"/>
    <x v="77"/>
    <x v="1"/>
  </r>
  <r>
    <x v="45"/>
    <x v="62"/>
    <x v="88"/>
    <x v="9"/>
    <x v="76"/>
    <x v="64"/>
    <x v="5"/>
    <x v="0"/>
    <x v="0"/>
    <x v="1"/>
  </r>
  <r>
    <x v="48"/>
    <x v="63"/>
    <x v="88"/>
    <x v="36"/>
    <x v="4"/>
    <x v="64"/>
    <x v="26"/>
    <x v="5"/>
    <x v="27"/>
    <x v="1"/>
  </r>
  <r>
    <x v="49"/>
    <x v="65"/>
    <x v="88"/>
    <x v="4"/>
    <x v="76"/>
    <x v="64"/>
    <x v="5"/>
    <x v="0"/>
    <x v="0"/>
    <x v="1"/>
  </r>
  <r>
    <x v="51"/>
    <x v="64"/>
    <x v="88"/>
    <x v="103"/>
    <x v="12"/>
    <x v="56"/>
    <x v="66"/>
    <x v="74"/>
    <x v="151"/>
    <x v="1"/>
  </r>
  <r>
    <x v="52"/>
    <x v="67"/>
    <x v="88"/>
    <x v="4"/>
    <x v="76"/>
    <x v="5"/>
    <x v="137"/>
    <x v="5"/>
    <x v="152"/>
    <x v="1"/>
  </r>
  <r>
    <x v="53"/>
    <x v="71"/>
    <x v="88"/>
    <x v="4"/>
    <x v="76"/>
    <x v="64"/>
    <x v="5"/>
    <x v="0"/>
    <x v="0"/>
    <x v="1"/>
  </r>
  <r>
    <x v="54"/>
    <x v="66"/>
    <x v="88"/>
    <x v="78"/>
    <x v="4"/>
    <x v="10"/>
    <x v="73"/>
    <x v="13"/>
    <x v="21"/>
    <x v="1"/>
  </r>
  <r>
    <x v="55"/>
    <x v="70"/>
    <x v="88"/>
    <x v="53"/>
    <x v="12"/>
    <x v="14"/>
    <x v="39"/>
    <x v="23"/>
    <x v="91"/>
    <x v="1"/>
  </r>
  <r>
    <x v="56"/>
    <x v="69"/>
    <x v="88"/>
    <x v="59"/>
    <x v="34"/>
    <x v="5"/>
    <x v="35"/>
    <x v="32"/>
    <x v="137"/>
    <x v="1"/>
  </r>
  <r>
    <x v="57"/>
    <x v="72"/>
    <x v="88"/>
    <x v="4"/>
    <x v="76"/>
    <x v="64"/>
    <x v="5"/>
    <x v="0"/>
    <x v="0"/>
    <x v="1"/>
  </r>
  <r>
    <x v="58"/>
    <x v="73"/>
    <x v="88"/>
    <x v="4"/>
    <x v="76"/>
    <x v="64"/>
    <x v="5"/>
    <x v="0"/>
    <x v="0"/>
    <x v="1"/>
  </r>
  <r>
    <x v="59"/>
    <x v="75"/>
    <x v="88"/>
    <x v="9"/>
    <x v="76"/>
    <x v="64"/>
    <x v="5"/>
    <x v="0"/>
    <x v="0"/>
    <x v="1"/>
  </r>
  <r>
    <x v="61"/>
    <x v="77"/>
    <x v="88"/>
    <x v="39"/>
    <x v="17"/>
    <x v="64"/>
    <x v="22"/>
    <x v="17"/>
    <x v="113"/>
    <x v="1"/>
  </r>
  <r>
    <x v="62"/>
    <x v="79"/>
    <x v="88"/>
    <x v="9"/>
    <x v="76"/>
    <x v="64"/>
    <x v="9"/>
    <x v="0"/>
    <x v="0"/>
    <x v="1"/>
  </r>
  <r>
    <x v="63"/>
    <x v="23"/>
    <x v="88"/>
    <x v="30"/>
    <x v="76"/>
    <x v="64"/>
    <x v="22"/>
    <x v="0"/>
    <x v="0"/>
    <x v="1"/>
  </r>
  <r>
    <x v="64"/>
    <x v="31"/>
    <x v="88"/>
    <x v="91"/>
    <x v="12"/>
    <x v="64"/>
    <x v="81"/>
    <x v="13"/>
    <x v="6"/>
    <x v="1"/>
  </r>
  <r>
    <x v="67"/>
    <x v="81"/>
    <x v="88"/>
    <x v="9"/>
    <x v="4"/>
    <x v="64"/>
    <x v="5"/>
    <x v="5"/>
    <x v="140"/>
    <x v="1"/>
  </r>
  <r>
    <x v="68"/>
    <x v="76"/>
    <x v="88"/>
    <x v="39"/>
    <x v="4"/>
    <x v="5"/>
    <x v="26"/>
    <x v="10"/>
    <x v="61"/>
    <x v="1"/>
  </r>
  <r>
    <x v="69"/>
    <x v="82"/>
    <x v="88"/>
    <x v="4"/>
    <x v="4"/>
    <x v="64"/>
    <x v="5"/>
    <x v="5"/>
    <x v="152"/>
    <x v="1"/>
  </r>
  <r>
    <x v="70"/>
    <x v="83"/>
    <x v="88"/>
    <x v="36"/>
    <x v="17"/>
    <x v="5"/>
    <x v="18"/>
    <x v="20"/>
    <x v="135"/>
    <x v="1"/>
  </r>
  <r>
    <x v="71"/>
    <x v="125"/>
    <x v="88"/>
    <x v="21"/>
    <x v="76"/>
    <x v="10"/>
    <x v="15"/>
    <x v="10"/>
    <x v="124"/>
    <x v="1"/>
  </r>
  <r>
    <x v="72"/>
    <x v="134"/>
    <x v="88"/>
    <x v="131"/>
    <x v="60"/>
    <x v="36"/>
    <x v="117"/>
    <x v="70"/>
    <x v="89"/>
    <x v="1"/>
  </r>
  <r>
    <x v="73"/>
    <x v="84"/>
    <x v="88"/>
    <x v="30"/>
    <x v="4"/>
    <x v="5"/>
    <x v="22"/>
    <x v="10"/>
    <x v="86"/>
    <x v="1"/>
  </r>
  <r>
    <x v="74"/>
    <x v="86"/>
    <x v="88"/>
    <x v="45"/>
    <x v="4"/>
    <x v="5"/>
    <x v="32"/>
    <x v="10"/>
    <x v="39"/>
    <x v="1"/>
  </r>
  <r>
    <x v="75"/>
    <x v="92"/>
    <x v="88"/>
    <x v="97"/>
    <x v="45"/>
    <x v="14"/>
    <x v="87"/>
    <x v="46"/>
    <x v="68"/>
    <x v="1"/>
  </r>
  <r>
    <x v="76"/>
    <x v="96"/>
    <x v="88"/>
    <x v="39"/>
    <x v="76"/>
    <x v="64"/>
    <x v="29"/>
    <x v="0"/>
    <x v="0"/>
    <x v="1"/>
  </r>
  <r>
    <x v="77"/>
    <x v="98"/>
    <x v="88"/>
    <x v="9"/>
    <x v="76"/>
    <x v="5"/>
    <x v="5"/>
    <x v="5"/>
    <x v="140"/>
    <x v="1"/>
  </r>
  <r>
    <x v="78"/>
    <x v="89"/>
    <x v="88"/>
    <x v="62"/>
    <x v="4"/>
    <x v="5"/>
    <x v="56"/>
    <x v="10"/>
    <x v="22"/>
    <x v="1"/>
  </r>
  <r>
    <x v="79"/>
    <x v="87"/>
    <x v="88"/>
    <x v="24"/>
    <x v="76"/>
    <x v="64"/>
    <x v="18"/>
    <x v="0"/>
    <x v="0"/>
    <x v="1"/>
  </r>
  <r>
    <x v="80"/>
    <x v="91"/>
    <x v="88"/>
    <x v="108"/>
    <x v="40"/>
    <x v="28"/>
    <x v="98"/>
    <x v="55"/>
    <x v="63"/>
    <x v="1"/>
  </r>
  <r>
    <x v="81"/>
    <x v="100"/>
    <x v="88"/>
    <x v="13"/>
    <x v="9"/>
    <x v="64"/>
    <x v="5"/>
    <x v="10"/>
    <x v="146"/>
    <x v="1"/>
  </r>
  <r>
    <x v="82"/>
    <x v="97"/>
    <x v="88"/>
    <x v="57"/>
    <x v="4"/>
    <x v="5"/>
    <x v="50"/>
    <x v="10"/>
    <x v="23"/>
    <x v="1"/>
  </r>
  <r>
    <x v="83"/>
    <x v="94"/>
    <x v="88"/>
    <x v="118"/>
    <x v="49"/>
    <x v="10"/>
    <x v="105"/>
    <x v="52"/>
    <x v="37"/>
    <x v="1"/>
  </r>
  <r>
    <x v="84"/>
    <x v="93"/>
    <x v="88"/>
    <x v="4"/>
    <x v="76"/>
    <x v="64"/>
    <x v="5"/>
    <x v="0"/>
    <x v="0"/>
    <x v="1"/>
  </r>
  <r>
    <x v="85"/>
    <x v="95"/>
    <x v="88"/>
    <x v="13"/>
    <x v="76"/>
    <x v="64"/>
    <x v="12"/>
    <x v="0"/>
    <x v="0"/>
    <x v="1"/>
  </r>
  <r>
    <x v="88"/>
    <x v="103"/>
    <x v="88"/>
    <x v="45"/>
    <x v="12"/>
    <x v="14"/>
    <x v="26"/>
    <x v="23"/>
    <x v="119"/>
    <x v="1"/>
  </r>
  <r>
    <x v="89"/>
    <x v="104"/>
    <x v="88"/>
    <x v="133"/>
    <x v="59"/>
    <x v="41"/>
    <x v="119"/>
    <x v="69"/>
    <x v="67"/>
    <x v="1"/>
  </r>
  <r>
    <x v="90"/>
    <x v="102"/>
    <x v="88"/>
    <x v="4"/>
    <x v="4"/>
    <x v="64"/>
    <x v="5"/>
    <x v="5"/>
    <x v="152"/>
    <x v="1"/>
  </r>
  <r>
    <x v="91"/>
    <x v="101"/>
    <x v="88"/>
    <x v="55"/>
    <x v="9"/>
    <x v="5"/>
    <x v="45"/>
    <x v="13"/>
    <x v="39"/>
    <x v="1"/>
  </r>
  <r>
    <x v="92"/>
    <x v="111"/>
    <x v="88"/>
    <x v="66"/>
    <x v="4"/>
    <x v="20"/>
    <x v="50"/>
    <x v="23"/>
    <x v="73"/>
    <x v="1"/>
  </r>
  <r>
    <x v="93"/>
    <x v="112"/>
    <x v="88"/>
    <x v="4"/>
    <x v="76"/>
    <x v="64"/>
    <x v="5"/>
    <x v="0"/>
    <x v="0"/>
    <x v="1"/>
  </r>
  <r>
    <x v="94"/>
    <x v="108"/>
    <x v="88"/>
    <x v="129"/>
    <x v="45"/>
    <x v="24"/>
    <x v="115"/>
    <x v="55"/>
    <x v="25"/>
    <x v="1"/>
  </r>
  <r>
    <x v="96"/>
    <x v="109"/>
    <x v="88"/>
    <x v="24"/>
    <x v="12"/>
    <x v="5"/>
    <x v="12"/>
    <x v="17"/>
    <x v="143"/>
    <x v="1"/>
  </r>
  <r>
    <x v="98"/>
    <x v="110"/>
    <x v="88"/>
    <x v="4"/>
    <x v="76"/>
    <x v="64"/>
    <x v="137"/>
    <x v="0"/>
    <x v="0"/>
    <x v="1"/>
  </r>
  <r>
    <x v="99"/>
    <x v="120"/>
    <x v="88"/>
    <x v="4"/>
    <x v="76"/>
    <x v="64"/>
    <x v="5"/>
    <x v="0"/>
    <x v="0"/>
    <x v="1"/>
  </r>
  <r>
    <x v="100"/>
    <x v="129"/>
    <x v="88"/>
    <x v="50"/>
    <x v="76"/>
    <x v="64"/>
    <x v="45"/>
    <x v="0"/>
    <x v="0"/>
    <x v="1"/>
  </r>
  <r>
    <x v="101"/>
    <x v="121"/>
    <x v="88"/>
    <x v="127"/>
    <x v="63"/>
    <x v="28"/>
    <x v="109"/>
    <x v="74"/>
    <x v="112"/>
    <x v="1"/>
  </r>
  <r>
    <x v="102"/>
    <x v="122"/>
    <x v="88"/>
    <x v="75"/>
    <x v="27"/>
    <x v="10"/>
    <x v="58"/>
    <x v="30"/>
    <x v="92"/>
    <x v="1"/>
  </r>
  <r>
    <x v="104"/>
    <x v="132"/>
    <x v="88"/>
    <x v="116"/>
    <x v="58"/>
    <x v="55"/>
    <x v="79"/>
    <x v="77"/>
    <x v="148"/>
    <x v="1"/>
  </r>
  <r>
    <x v="105"/>
    <x v="130"/>
    <x v="88"/>
    <x v="83"/>
    <x v="38"/>
    <x v="17"/>
    <x v="71"/>
    <x v="42"/>
    <x v="110"/>
    <x v="1"/>
  </r>
  <r>
    <x v="106"/>
    <x v="128"/>
    <x v="88"/>
    <x v="105"/>
    <x v="48"/>
    <x v="24"/>
    <x v="89"/>
    <x v="58"/>
    <x v="78"/>
    <x v="1"/>
  </r>
  <r>
    <x v="107"/>
    <x v="131"/>
    <x v="88"/>
    <x v="121"/>
    <x v="48"/>
    <x v="54"/>
    <x v="94"/>
    <x v="72"/>
    <x v="134"/>
    <x v="1"/>
  </r>
  <r>
    <x v="108"/>
    <x v="135"/>
    <x v="88"/>
    <x v="4"/>
    <x v="76"/>
    <x v="64"/>
    <x v="5"/>
    <x v="0"/>
    <x v="0"/>
    <x v="1"/>
  </r>
  <r>
    <x v="109"/>
    <x v="133"/>
    <x v="88"/>
    <x v="24"/>
    <x v="9"/>
    <x v="10"/>
    <x v="12"/>
    <x v="17"/>
    <x v="143"/>
    <x v="1"/>
  </r>
  <r>
    <x v="110"/>
    <x v="43"/>
    <x v="88"/>
    <x v="18"/>
    <x v="76"/>
    <x v="10"/>
    <x v="9"/>
    <x v="10"/>
    <x v="140"/>
    <x v="1"/>
  </r>
  <r>
    <x v="111"/>
    <x v="137"/>
    <x v="88"/>
    <x v="89"/>
    <x v="54"/>
    <x v="20"/>
    <x v="65"/>
    <x v="64"/>
    <x v="141"/>
    <x v="1"/>
  </r>
  <r>
    <x v="113"/>
    <x v="141"/>
    <x v="88"/>
    <x v="111"/>
    <x v="51"/>
    <x v="32"/>
    <x v="101"/>
    <x v="63"/>
    <x v="86"/>
    <x v="1"/>
  </r>
  <r>
    <x v="114"/>
    <x v="143"/>
    <x v="88"/>
    <x v="63"/>
    <x v="19"/>
    <x v="5"/>
    <x v="48"/>
    <x v="23"/>
    <x v="76"/>
    <x v="1"/>
  </r>
  <r>
    <x v="116"/>
    <x v="138"/>
    <x v="88"/>
    <x v="18"/>
    <x v="4"/>
    <x v="64"/>
    <x v="9"/>
    <x v="5"/>
    <x v="90"/>
    <x v="1"/>
  </r>
  <r>
    <x v="118"/>
    <x v="145"/>
    <x v="88"/>
    <x v="75"/>
    <x v="12"/>
    <x v="14"/>
    <x v="63"/>
    <x v="23"/>
    <x v="55"/>
    <x v="1"/>
  </r>
  <r>
    <x v="119"/>
    <x v="147"/>
    <x v="88"/>
    <x v="145"/>
    <x v="70"/>
    <x v="43"/>
    <x v="131"/>
    <x v="86"/>
    <x v="60"/>
    <x v="1"/>
  </r>
  <r>
    <x v="121"/>
    <x v="140"/>
    <x v="88"/>
    <x v="18"/>
    <x v="4"/>
    <x v="64"/>
    <x v="12"/>
    <x v="5"/>
    <x v="90"/>
    <x v="1"/>
  </r>
  <r>
    <x v="122"/>
    <x v="148"/>
    <x v="88"/>
    <x v="73"/>
    <x v="12"/>
    <x v="36"/>
    <x v="45"/>
    <x v="37"/>
    <x v="125"/>
    <x v="1"/>
  </r>
  <r>
    <x v="123"/>
    <x v="106"/>
    <x v="88"/>
    <x v="24"/>
    <x v="9"/>
    <x v="64"/>
    <x v="17"/>
    <x v="10"/>
    <x v="100"/>
    <x v="1"/>
  </r>
  <r>
    <x v="124"/>
    <x v="50"/>
    <x v="88"/>
    <x v="4"/>
    <x v="76"/>
    <x v="64"/>
    <x v="5"/>
    <x v="0"/>
    <x v="0"/>
    <x v="1"/>
  </r>
  <r>
    <x v="125"/>
    <x v="107"/>
    <x v="88"/>
    <x v="9"/>
    <x v="76"/>
    <x v="64"/>
    <x v="5"/>
    <x v="0"/>
    <x v="0"/>
    <x v="1"/>
  </r>
  <r>
    <x v="126"/>
    <x v="149"/>
    <x v="88"/>
    <x v="93"/>
    <x v="34"/>
    <x v="28"/>
    <x v="77"/>
    <x v="47"/>
    <x v="97"/>
    <x v="1"/>
  </r>
  <r>
    <x v="127"/>
    <x v="150"/>
    <x v="88"/>
    <x v="13"/>
    <x v="76"/>
    <x v="64"/>
    <x v="12"/>
    <x v="0"/>
    <x v="0"/>
    <x v="1"/>
  </r>
  <r>
    <x v="128"/>
    <x v="80"/>
    <x v="88"/>
    <x v="99"/>
    <x v="12"/>
    <x v="17"/>
    <x v="92"/>
    <x v="26"/>
    <x v="17"/>
    <x v="1"/>
  </r>
  <r>
    <x v="129"/>
    <x v="152"/>
    <x v="88"/>
    <x v="24"/>
    <x v="9"/>
    <x v="14"/>
    <x v="12"/>
    <x v="20"/>
    <x v="149"/>
    <x v="1"/>
  </r>
  <r>
    <x v="130"/>
    <x v="1"/>
    <x v="88"/>
    <x v="13"/>
    <x v="76"/>
    <x v="64"/>
    <x v="12"/>
    <x v="0"/>
    <x v="0"/>
    <x v="1"/>
  </r>
  <r>
    <x v="132"/>
    <x v="154"/>
    <x v="88"/>
    <x v="4"/>
    <x v="76"/>
    <x v="64"/>
    <x v="5"/>
    <x v="0"/>
    <x v="0"/>
    <x v="1"/>
  </r>
  <r>
    <x v="133"/>
    <x v="144"/>
    <x v="88"/>
    <x v="149"/>
    <x v="75"/>
    <x v="62"/>
    <x v="135"/>
    <x v="89"/>
    <x v="84"/>
    <x v="1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DataPilot2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1:M138" firstHeaderRow="1" firstDataRow="3" firstDataCol="1"/>
  <pivotFields count="10">
    <pivotField axis="axisRow" compact="0" showAll="0" defaultSubtotal="0" outline="0">
      <items count="1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</items>
    </pivotField>
    <pivotField compact="0" showAll="0"/>
    <pivotField compact="0" showAll="0"/>
    <pivotField dataField="1" compact="0" showAll="0" outline="0"/>
    <pivotField dataField="1" compact="0" showAll="0" outline="0"/>
    <pivotField dataField="1" compact="0" showAll="0" outline="0"/>
    <pivotField dataField="1" compact="0" showAll="0" outline="0"/>
    <pivotField compact="0" showAll="0"/>
    <pivotField compact="0" showAll="0"/>
    <pivotField axis="axisCol" compact="0" showAll="0" defaultSubtotal="0" outline="0">
      <items count="2">
        <item x="0"/>
        <item x="1"/>
      </items>
    </pivotField>
  </pivotFields>
  <rowFields count="1">
    <field x="0"/>
  </rowFields>
  <rowItems count="135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 t="grand">
      <x v="134"/>
    </i>
  </rowItems>
  <colFields count="2">
    <field x="9"/>
    <field x="-2"/>
  </colFields>
  <colItems count="12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 v="11"/>
    </i>
  </colItems>
  <dataFields count="4">
    <dataField name="Somme - REFUGIE CNDA" fld="4" subtotal="sum" numFmtId="164"/>
    <dataField name="Somme - PS CNDA" fld="5" subtotal="sum" numFmtId="164"/>
    <dataField name="Somme - REJETS CNDA" fld="6" subtotal="sum" numFmtId="164"/>
    <dataField name="Somme - DECISIONS" fld="3" subtotal="sum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7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_rels/sheet18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19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21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45"/>
  <sheetViews>
    <sheetView showFormulas="false" showGridLines="true" showRowColHeaders="true" showZeros="true" rightToLeft="false" tabSelected="false" showOutlineSymbols="true" defaultGridColor="true" view="normal" topLeftCell="H16" colorId="64" zoomScale="131" zoomScaleNormal="131" zoomScalePageLayoutView="100" workbookViewId="0">
      <selection pane="topLeft" activeCell="I47" activeCellId="0" sqref="I47"/>
    </sheetView>
  </sheetViews>
  <sheetFormatPr defaultColWidth="11.76953125" defaultRowHeight="12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2" width="43.51"/>
    <col collapsed="false" customWidth="true" hidden="false" outlineLevel="0" max="3" min="3" style="2" width="17.63"/>
    <col collapsed="false" customWidth="true" hidden="false" outlineLevel="0" max="4" min="4" style="3" width="14.84"/>
    <col collapsed="false" customWidth="true" hidden="true" outlineLevel="0" max="5" min="5" style="4" width="11.53"/>
    <col collapsed="false" customWidth="true" hidden="true" outlineLevel="0" max="6" min="6" style="3" width="11.53"/>
    <col collapsed="false" customWidth="true" hidden="false" outlineLevel="0" max="7" min="7" style="3" width="13.73"/>
    <col collapsed="false" customWidth="true" hidden="false" outlineLevel="0" max="8" min="8" style="2" width="14.6"/>
    <col collapsed="false" customWidth="true" hidden="false" outlineLevel="0" max="9" min="9" style="5" width="18.6"/>
    <col collapsed="false" customWidth="true" hidden="false" outlineLevel="0" max="10" min="10" style="3" width="18.6"/>
    <col collapsed="false" customWidth="true" hidden="false" outlineLevel="0" max="11" min="11" style="0" width="11.64"/>
    <col collapsed="false" customWidth="true" hidden="false" outlineLevel="0" max="13" min="12" style="3" width="7.46"/>
    <col collapsed="false" customWidth="true" hidden="false" outlineLevel="0" max="14" min="14" style="2" width="11.53"/>
    <col collapsed="false" customWidth="true" hidden="false" outlineLevel="0" max="15" min="15" style="2" width="7.23"/>
  </cols>
  <sheetData>
    <row r="1" customFormat="false" ht="12" hidden="false" customHeight="false" outlineLevel="0" collapsed="false">
      <c r="A1" s="6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6" t="s">
        <v>5</v>
      </c>
      <c r="G1" s="6" t="s">
        <v>6</v>
      </c>
      <c r="H1" s="8" t="s">
        <v>7</v>
      </c>
      <c r="I1" s="9" t="s">
        <v>8</v>
      </c>
      <c r="J1" s="10" t="s">
        <v>9</v>
      </c>
      <c r="K1" s="11" t="s">
        <v>10</v>
      </c>
      <c r="L1" s="10" t="s">
        <v>11</v>
      </c>
      <c r="M1" s="11" t="s">
        <v>12</v>
      </c>
      <c r="N1" s="11" t="s">
        <v>4</v>
      </c>
      <c r="O1" s="10" t="s">
        <v>13</v>
      </c>
      <c r="P1" s="12" t="s">
        <v>14</v>
      </c>
    </row>
    <row r="2" customFormat="false" ht="12" hidden="false" customHeight="false" outlineLevel="0" collapsed="false">
      <c r="A2" s="13" t="n">
        <v>2016</v>
      </c>
      <c r="B2" s="1" t="n">
        <v>28559</v>
      </c>
      <c r="C2" s="1" t="n">
        <v>11427</v>
      </c>
      <c r="D2" s="1" t="n">
        <f aca="false">SUM(B2:C2)</f>
        <v>39986</v>
      </c>
      <c r="E2" s="14" t="n">
        <f aca="false">+C2/(C2+B2)</f>
        <v>0.28577502125744</v>
      </c>
      <c r="F2" s="1" t="n">
        <v>29112</v>
      </c>
      <c r="G2" s="15" t="n">
        <f aca="false">+C2/D2</f>
        <v>0.28577502125744</v>
      </c>
      <c r="H2" s="16" t="n">
        <f aca="false">P2-J2-L2</f>
        <v>29102</v>
      </c>
      <c r="I2" s="17" t="n">
        <f aca="false">+H2/P2</f>
        <v>0.677294730962577</v>
      </c>
      <c r="J2" s="1" t="n">
        <v>3665</v>
      </c>
      <c r="K2" s="15" t="n">
        <f aca="false">J2/P2</f>
        <v>0.0852960342580525</v>
      </c>
      <c r="L2" s="1" t="n">
        <v>10201</v>
      </c>
      <c r="M2" s="15" t="n">
        <f aca="false">+L2/P2</f>
        <v>0.237409234779371</v>
      </c>
      <c r="N2" s="14" t="n">
        <f aca="false">+(L2+J2)/P2</f>
        <v>0.322705269037423</v>
      </c>
      <c r="O2" s="1"/>
      <c r="P2" s="18" t="n">
        <v>42968</v>
      </c>
    </row>
    <row r="3" customFormat="false" ht="12.65" hidden="false" customHeight="false" outlineLevel="0" collapsed="false">
      <c r="A3" s="1" t="n">
        <v>2017</v>
      </c>
      <c r="B3" s="19" t="n">
        <v>31981</v>
      </c>
      <c r="C3" s="19" t="n">
        <v>21600</v>
      </c>
      <c r="D3" s="19" t="n">
        <f aca="false">SUM(B3:C3)</f>
        <v>53581</v>
      </c>
      <c r="E3" s="20" t="n">
        <f aca="false">+C3/(C3+B3)</f>
        <v>0.403127974468562</v>
      </c>
      <c r="F3" s="19" t="n">
        <v>22047</v>
      </c>
      <c r="G3" s="15" t="n">
        <f aca="false">+C3/D3</f>
        <v>0.403127974468562</v>
      </c>
      <c r="H3" s="21" t="n">
        <f aca="false">P3-J3-L3</f>
        <v>22047</v>
      </c>
      <c r="I3" s="22" t="n">
        <f aca="false">+H3/P3</f>
        <v>0.46109925963107</v>
      </c>
      <c r="J3" s="19" t="n">
        <v>11496</v>
      </c>
      <c r="K3" s="23" t="n">
        <f aca="false">J3/P3</f>
        <v>0.240431672731836</v>
      </c>
      <c r="L3" s="19" t="n">
        <v>14271</v>
      </c>
      <c r="M3" s="23" t="n">
        <f aca="false">+L3/P3</f>
        <v>0.298469067637094</v>
      </c>
      <c r="N3" s="20" t="n">
        <f aca="false">+(L3+J3)/P2</f>
        <v>0.599678830757773</v>
      </c>
      <c r="O3" s="19"/>
      <c r="P3" s="24" t="n">
        <v>47814</v>
      </c>
    </row>
    <row r="4" customFormat="false" ht="12.65" hidden="false" customHeight="false" outlineLevel="0" collapsed="false">
      <c r="A4" s="13" t="n">
        <v>2018</v>
      </c>
      <c r="B4" s="1" t="n">
        <v>34539</v>
      </c>
      <c r="C4" s="1" t="n">
        <v>24122</v>
      </c>
      <c r="D4" s="1" t="n">
        <f aca="false">SUM(B4:C4)</f>
        <v>58661</v>
      </c>
      <c r="E4" s="14" t="n">
        <f aca="false">+C4/(C4+B4)</f>
        <v>0.411210173709961</v>
      </c>
      <c r="F4" s="1" t="n">
        <v>20771</v>
      </c>
      <c r="G4" s="15" t="n">
        <f aca="false">+C4/D4</f>
        <v>0.411210173709961</v>
      </c>
      <c r="H4" s="16" t="n">
        <f aca="false">P4-J4-L4</f>
        <v>20771</v>
      </c>
      <c r="I4" s="17" t="n">
        <f aca="false">+H4/P4</f>
        <v>0.439003254850573</v>
      </c>
      <c r="J4" s="1" t="n">
        <v>10047</v>
      </c>
      <c r="K4" s="15" t="n">
        <f aca="false">J4/P4</f>
        <v>0.212347296783193</v>
      </c>
      <c r="L4" s="1" t="n">
        <v>16496</v>
      </c>
      <c r="M4" s="15" t="n">
        <f aca="false">+L4/P4</f>
        <v>0.348649448366234</v>
      </c>
      <c r="N4" s="14" t="n">
        <f aca="false">+(L4+J4)/P4</f>
        <v>0.560996745149427</v>
      </c>
      <c r="O4" s="1"/>
      <c r="P4" s="18" t="n">
        <v>47314</v>
      </c>
    </row>
    <row r="5" customFormat="false" ht="12.65" hidden="false" customHeight="false" outlineLevel="0" collapsed="false">
      <c r="A5" s="25" t="n">
        <v>2019</v>
      </c>
      <c r="B5" s="19" t="n">
        <v>33930</v>
      </c>
      <c r="C5" s="19" t="n">
        <v>25161</v>
      </c>
      <c r="D5" s="19" t="n">
        <f aca="false">SUM(B5:C5)</f>
        <v>59091</v>
      </c>
      <c r="E5" s="20" t="n">
        <f aca="false">+C5/(C5+B5)</f>
        <v>0.425800883383256</v>
      </c>
      <c r="F5" s="19" t="n">
        <v>31102</v>
      </c>
      <c r="G5" s="15" t="n">
        <f aca="false">+C5/D5</f>
        <v>0.425800883383256</v>
      </c>
      <c r="H5" s="21" t="n">
        <f aca="false">P5-J5-L5</f>
        <v>31102</v>
      </c>
      <c r="I5" s="22" t="n">
        <f aca="false">+H5/P5</f>
        <v>0.467952575830525</v>
      </c>
      <c r="J5" s="19" t="n">
        <v>13069</v>
      </c>
      <c r="K5" s="23" t="n">
        <f aca="false">J5/P5</f>
        <v>0.196632763601348</v>
      </c>
      <c r="L5" s="19" t="n">
        <v>22293</v>
      </c>
      <c r="M5" s="23" t="n">
        <f aca="false">+L5/P5</f>
        <v>0.335414660568127</v>
      </c>
      <c r="N5" s="20" t="n">
        <f aca="false">+(L5+J5)/P5</f>
        <v>0.532047424169475</v>
      </c>
      <c r="O5" s="19"/>
      <c r="P5" s="24" t="n">
        <v>66464</v>
      </c>
    </row>
    <row r="6" customFormat="false" ht="12.65" hidden="false" customHeight="false" outlineLevel="0" collapsed="false">
      <c r="A6" s="13" t="n">
        <v>2020</v>
      </c>
      <c r="B6" s="26" t="n">
        <v>29560</v>
      </c>
      <c r="C6" s="26" t="n">
        <v>16463</v>
      </c>
      <c r="D6" s="1" t="n">
        <f aca="false">SUM(B6:C6)</f>
        <v>46023</v>
      </c>
      <c r="E6" s="14" t="n">
        <f aca="false">+C6/(C6+B6)</f>
        <v>0.357712448123764</v>
      </c>
      <c r="F6" s="26" t="n">
        <v>23149</v>
      </c>
      <c r="G6" s="15" t="n">
        <f aca="false">+C6/D6</f>
        <v>0.357712448123764</v>
      </c>
      <c r="H6" s="16" t="n">
        <f aca="false">P6-J6-L6</f>
        <v>23975</v>
      </c>
      <c r="I6" s="17" t="n">
        <f aca="false">+H6/P6</f>
        <v>0.570493753718025</v>
      </c>
      <c r="J6" s="26" t="n">
        <v>5029</v>
      </c>
      <c r="K6" s="15" t="n">
        <f aca="false">J6/P6</f>
        <v>0.119666864961333</v>
      </c>
      <c r="L6" s="26" t="n">
        <v>13021</v>
      </c>
      <c r="M6" s="14" t="n">
        <f aca="false">+L6/P6</f>
        <v>0.309839381320643</v>
      </c>
      <c r="N6" s="14" t="n">
        <f aca="false">+(L6+J6)/P6</f>
        <v>0.429506246281975</v>
      </c>
      <c r="O6" s="1" t="n">
        <v>826</v>
      </c>
      <c r="P6" s="27" t="n">
        <v>42025</v>
      </c>
    </row>
    <row r="7" customFormat="false" ht="12.65" hidden="false" customHeight="false" outlineLevel="0" collapsed="false">
      <c r="A7" s="25" t="n">
        <v>2021</v>
      </c>
      <c r="B7" s="19" t="n">
        <v>44009</v>
      </c>
      <c r="C7" s="19" t="n">
        <v>24234</v>
      </c>
      <c r="D7" s="19" t="n">
        <f aca="false">SUM(B7:C7)</f>
        <v>68243</v>
      </c>
      <c r="E7" s="20" t="n">
        <f aca="false">+C7/(C7+B7)</f>
        <v>0.355113344958457</v>
      </c>
      <c r="F7" s="19" t="n">
        <v>40438</v>
      </c>
      <c r="G7" s="15" t="n">
        <f aca="false">+C7/D7</f>
        <v>0.355113344958457</v>
      </c>
      <c r="H7" s="21" t="n">
        <f aca="false">P7-J7-L7</f>
        <v>40438</v>
      </c>
      <c r="I7" s="22" t="n">
        <f aca="false">+H7/P7</f>
        <v>0.591172901773314</v>
      </c>
      <c r="J7" s="19" t="n">
        <v>6998</v>
      </c>
      <c r="K7" s="23" t="n">
        <f aca="false">J7/P7</f>
        <v>0.102305454439133</v>
      </c>
      <c r="L7" s="19" t="n">
        <v>20967</v>
      </c>
      <c r="M7" s="23" t="n">
        <f aca="false">+L7/P7</f>
        <v>0.306521643787553</v>
      </c>
      <c r="N7" s="20" t="n">
        <f aca="false">+(L7+J7)/P7</f>
        <v>0.408827098226686</v>
      </c>
      <c r="O7" s="28"/>
      <c r="P7" s="24" t="n">
        <v>68403</v>
      </c>
    </row>
    <row r="8" customFormat="false" ht="12.65" hidden="false" customHeight="false" outlineLevel="0" collapsed="false">
      <c r="A8" s="13" t="n">
        <v>2022</v>
      </c>
      <c r="B8" s="1" t="n">
        <v>37608</v>
      </c>
      <c r="C8" s="1" t="n">
        <v>23904</v>
      </c>
      <c r="D8" s="1" t="n">
        <f aca="false">SUM(B8:C8)</f>
        <v>61512</v>
      </c>
      <c r="E8" s="14" t="n">
        <f aca="false">+C8/(C8+B8)</f>
        <v>0.388607101053453</v>
      </c>
      <c r="F8" s="1" t="n">
        <v>38320</v>
      </c>
      <c r="G8" s="15" t="n">
        <f aca="false">+C8/D8</f>
        <v>0.388607101053453</v>
      </c>
      <c r="H8" s="16" t="n">
        <f aca="false">P8-J8-L8</f>
        <v>38320</v>
      </c>
      <c r="I8" s="17" t="n">
        <f aca="false">+H8/P8</f>
        <v>0.570730690179024</v>
      </c>
      <c r="J8" s="1" t="n">
        <v>10432</v>
      </c>
      <c r="K8" s="15" t="n">
        <f aca="false">J8/P8</f>
        <v>0.155372196240803</v>
      </c>
      <c r="L8" s="1" t="n">
        <v>18390</v>
      </c>
      <c r="M8" s="15" t="n">
        <f aca="false">+L8/P8</f>
        <v>0.273897113580173</v>
      </c>
      <c r="N8" s="14" t="n">
        <f aca="false">+(L8+J8)/P8</f>
        <v>0.429269309820976</v>
      </c>
      <c r="P8" s="18" t="n">
        <v>67142</v>
      </c>
    </row>
    <row r="9" customFormat="false" ht="12.65" hidden="false" customHeight="false" outlineLevel="0" collapsed="false">
      <c r="A9" s="25" t="n">
        <v>2023</v>
      </c>
      <c r="B9" s="19" t="n">
        <v>39733</v>
      </c>
      <c r="C9" s="19" t="n">
        <v>24952</v>
      </c>
      <c r="D9" s="19" t="n">
        <f aca="false">SUM(B9:C9)</f>
        <v>64685</v>
      </c>
      <c r="E9" s="20" t="n">
        <f aca="false">+C9/(C9+B9)</f>
        <v>0.385746309036098</v>
      </c>
      <c r="F9" s="19" t="n">
        <v>34957</v>
      </c>
      <c r="G9" s="15" t="n">
        <f aca="false">+C9/D9</f>
        <v>0.385746309036098</v>
      </c>
      <c r="H9" s="21" t="n">
        <f aca="false">P9-J9-L9</f>
        <v>34957</v>
      </c>
      <c r="I9" s="22" t="n">
        <f aca="false">+H9/P9</f>
        <v>0.526794056481509</v>
      </c>
      <c r="J9" s="19" t="n">
        <v>10249</v>
      </c>
      <c r="K9" s="23" t="n">
        <f aca="false">J9/P9</f>
        <v>0.154450103981434</v>
      </c>
      <c r="L9" s="19" t="n">
        <v>21152</v>
      </c>
      <c r="M9" s="23" t="n">
        <f aca="false">+L9/P9</f>
        <v>0.318755839537057</v>
      </c>
      <c r="N9" s="20" t="n">
        <f aca="false">+(L9+J9)/P9</f>
        <v>0.473205943518491</v>
      </c>
      <c r="O9" s="28"/>
      <c r="P9" s="24" t="n">
        <v>66358</v>
      </c>
    </row>
    <row r="10" customFormat="false" ht="12.65" hidden="false" customHeight="false" outlineLevel="0" collapsed="false">
      <c r="A10" s="25" t="n">
        <v>2024</v>
      </c>
      <c r="B10" s="19" t="n">
        <v>33888</v>
      </c>
      <c r="C10" s="19" t="n">
        <v>22609</v>
      </c>
      <c r="D10" s="19" t="n">
        <f aca="false">SUM(B10:C10)</f>
        <v>56497</v>
      </c>
      <c r="E10" s="20" t="n">
        <f aca="false">+C10/(C10+B10)</f>
        <v>0.400180540559676</v>
      </c>
      <c r="F10" s="19"/>
      <c r="G10" s="15" t="n">
        <f aca="false">+C10/D10</f>
        <v>0.400180540559676</v>
      </c>
      <c r="H10" s="21" t="n">
        <v>32096</v>
      </c>
      <c r="I10" s="22" t="n">
        <f aca="false">+H10/P10</f>
        <v>0.521098176740864</v>
      </c>
      <c r="J10" s="19" t="n">
        <v>9171</v>
      </c>
      <c r="K10" s="23" t="n">
        <f aca="false">J10/P10</f>
        <v>0.148896790219668</v>
      </c>
      <c r="L10" s="19" t="n">
        <v>19736</v>
      </c>
      <c r="M10" s="23" t="n">
        <f aca="false">+L10/P10</f>
        <v>0.320426022437615</v>
      </c>
      <c r="N10" s="20" t="n">
        <f aca="false">+(L10+J10)/P10</f>
        <v>0.469322812657283</v>
      </c>
      <c r="O10" s="28"/>
      <c r="P10" s="24" t="n">
        <v>61593</v>
      </c>
    </row>
    <row r="11" customFormat="false" ht="12.65" hidden="false" customHeight="false" outlineLevel="0" collapsed="false">
      <c r="A11" s="25" t="n">
        <v>2025</v>
      </c>
      <c r="B11" s="19" t="n">
        <v>36899</v>
      </c>
      <c r="C11" s="19" t="n">
        <v>23166</v>
      </c>
      <c r="D11" s="19" t="n">
        <f aca="false">SUM(B11:C11)</f>
        <v>60065</v>
      </c>
      <c r="E11" s="20"/>
      <c r="F11" s="19"/>
      <c r="G11" s="15" t="n">
        <f aca="false">+C11/D11</f>
        <v>0.385682177640889</v>
      </c>
      <c r="H11" s="21" t="n">
        <v>27684</v>
      </c>
      <c r="I11" s="22" t="n">
        <f aca="false">+H11/P11</f>
        <v>0.521493425761971</v>
      </c>
      <c r="J11" s="19" t="n">
        <v>10413</v>
      </c>
      <c r="K11" s="23" t="n">
        <f aca="false">J11/P11</f>
        <v>0.196153411445579</v>
      </c>
      <c r="L11" s="19" t="n">
        <v>14989</v>
      </c>
      <c r="M11" s="23" t="n">
        <f aca="false">+L11/P11</f>
        <v>0.28235316279245</v>
      </c>
      <c r="N11" s="20" t="n">
        <f aca="false">+(L11+J11)/P11</f>
        <v>0.478506574238029</v>
      </c>
      <c r="O11" s="28"/>
      <c r="P11" s="24" t="n">
        <v>53086</v>
      </c>
    </row>
    <row r="12" customFormat="false" ht="12.65" hidden="false" customHeight="false" outlineLevel="0" collapsed="false">
      <c r="A12" s="29"/>
      <c r="B12" s="30" t="n">
        <f aca="false">SUM(B2:B11)</f>
        <v>350706</v>
      </c>
      <c r="C12" s="30" t="n">
        <f aca="false">SUM(C2:C11)</f>
        <v>217638</v>
      </c>
      <c r="D12" s="31" t="n">
        <f aca="false">SUM(B12:C12)</f>
        <v>568344</v>
      </c>
      <c r="E12" s="32" t="n">
        <f aca="false">+C12/(C12+B12)</f>
        <v>0.382933575440226</v>
      </c>
      <c r="F12" s="30" t="n">
        <f aca="false">SUM(F2:F8)</f>
        <v>204939</v>
      </c>
      <c r="G12" s="15" t="n">
        <f aca="false">+C12/D12</f>
        <v>0.382933575440226</v>
      </c>
      <c r="H12" s="33" t="n">
        <f aca="false">SUM(H2:H11)</f>
        <v>300492</v>
      </c>
      <c r="I12" s="34" t="n">
        <f aca="false">+H12/P12</f>
        <v>0.533575298268542</v>
      </c>
      <c r="J12" s="33" t="n">
        <f aca="false">SUM(J2:J11)</f>
        <v>90569</v>
      </c>
      <c r="K12" s="35" t="n">
        <f aca="false">J12/(J12+F12)</f>
        <v>0.306485780418804</v>
      </c>
      <c r="L12" s="33" t="n">
        <f aca="false">SUM(L2:L11)</f>
        <v>171516</v>
      </c>
      <c r="M12" s="35" t="n">
        <f aca="false">+L12/P12</f>
        <v>0.304556197362416</v>
      </c>
      <c r="N12" s="36" t="n">
        <f aca="false">+(L12+J12)/P12</f>
        <v>0.465377055118642</v>
      </c>
      <c r="O12" s="37"/>
      <c r="P12" s="33" t="n">
        <f aca="false">SUM(P2:P11)</f>
        <v>563167</v>
      </c>
    </row>
    <row r="15" customFormat="false" ht="12" hidden="false" customHeight="false" outlineLevel="0" collapsed="false">
      <c r="B15" s="38" t="s">
        <v>0</v>
      </c>
      <c r="C15" s="39" t="s">
        <v>15</v>
      </c>
      <c r="D15" s="40" t="s">
        <v>16</v>
      </c>
      <c r="E15" s="41"/>
    </row>
    <row r="16" customFormat="false" ht="12.65" hidden="false" customHeight="false" outlineLevel="0" collapsed="false">
      <c r="B16" s="42" t="s">
        <v>17</v>
      </c>
      <c r="C16" s="43" t="s">
        <v>18</v>
      </c>
      <c r="D16" s="44" t="n">
        <f aca="false">+C16*1.187</f>
        <v>43192.556</v>
      </c>
      <c r="E16" s="45"/>
    </row>
    <row r="17" customFormat="false" ht="12.65" hidden="false" customHeight="false" outlineLevel="0" collapsed="false">
      <c r="B17" s="46" t="n">
        <v>2019</v>
      </c>
      <c r="C17" s="47" t="n">
        <v>29495</v>
      </c>
      <c r="D17" s="44" t="n">
        <f aca="false">+C17*1.187</f>
        <v>35010.565</v>
      </c>
      <c r="E17" s="45"/>
    </row>
    <row r="18" customFormat="false" ht="12.65" hidden="false" customHeight="false" outlineLevel="0" collapsed="false">
      <c r="B18" s="42" t="n">
        <v>2020</v>
      </c>
      <c r="C18" s="48" t="n">
        <v>33513</v>
      </c>
      <c r="D18" s="44" t="n">
        <f aca="false">+C18*1.187</f>
        <v>39779.931</v>
      </c>
      <c r="E18" s="45"/>
    </row>
    <row r="19" customFormat="false" ht="12.65" hidden="false" customHeight="false" outlineLevel="0" collapsed="false">
      <c r="B19" s="46" t="s">
        <v>19</v>
      </c>
      <c r="C19" s="47" t="n">
        <v>33353</v>
      </c>
      <c r="D19" s="44" t="n">
        <f aca="false">+C19*1.187</f>
        <v>39590.011</v>
      </c>
      <c r="E19" s="45"/>
    </row>
    <row r="20" customFormat="false" ht="12.65" hidden="false" customHeight="false" outlineLevel="0" collapsed="false">
      <c r="B20" s="46" t="s">
        <v>20</v>
      </c>
      <c r="C20" s="47" t="n">
        <v>27763</v>
      </c>
      <c r="D20" s="44" t="n">
        <f aca="false">+C20*1.187</f>
        <v>32954.681</v>
      </c>
      <c r="E20" s="45"/>
    </row>
    <row r="21" customFormat="false" ht="12.65" hidden="false" customHeight="false" outlineLevel="0" collapsed="false">
      <c r="B21" s="46" t="s">
        <v>21</v>
      </c>
      <c r="C21" s="47" t="n">
        <v>26132</v>
      </c>
      <c r="D21" s="44" t="n">
        <f aca="false">+C21*1.187</f>
        <v>31018.684</v>
      </c>
      <c r="E21" s="45"/>
    </row>
    <row r="22" customFormat="false" ht="12.65" hidden="false" customHeight="false" outlineLevel="0" collapsed="false">
      <c r="B22" s="46" t="s">
        <v>22</v>
      </c>
      <c r="C22" s="47" t="n">
        <v>22194</v>
      </c>
      <c r="D22" s="44" t="n">
        <f aca="false">+C22*1.187</f>
        <v>26344.278</v>
      </c>
      <c r="E22" s="49"/>
    </row>
    <row r="23" customFormat="false" ht="12.65" hidden="false" customHeight="false" outlineLevel="0" collapsed="false">
      <c r="B23" s="46" t="s">
        <v>23</v>
      </c>
      <c r="C23" s="47" t="n">
        <v>29810</v>
      </c>
      <c r="D23" s="44" t="n">
        <f aca="false">+C23*1.187</f>
        <v>35384.47</v>
      </c>
      <c r="E23" s="49"/>
    </row>
    <row r="24" customFormat="false" ht="12.65" hidden="false" customHeight="false" outlineLevel="0" collapsed="false">
      <c r="B24" s="50" t="s">
        <v>24</v>
      </c>
      <c r="C24" s="51" t="n">
        <f aca="false">+C23/C22-1</f>
        <v>0.343155807876002</v>
      </c>
      <c r="D24" s="51" t="n">
        <f aca="false">+D23/D22-1</f>
        <v>0.343155807876002</v>
      </c>
      <c r="E24" s="52"/>
    </row>
    <row r="25" customFormat="false" ht="12" hidden="false" customHeight="false" outlineLevel="0" collapsed="false">
      <c r="B25" s="1"/>
    </row>
    <row r="26" customFormat="false" ht="12" hidden="false" customHeight="false" outlineLevel="0" collapsed="false">
      <c r="B26" s="1"/>
    </row>
    <row r="27" customFormat="false" ht="12.65" hidden="false" customHeight="false" outlineLevel="0" collapsed="false">
      <c r="B27" s="53" t="s">
        <v>25</v>
      </c>
      <c r="C27" s="53" t="n">
        <v>2019</v>
      </c>
      <c r="D27" s="54" t="n">
        <v>2020</v>
      </c>
      <c r="E27" s="55"/>
      <c r="F27" s="56" t="s">
        <v>20</v>
      </c>
      <c r="G27" s="53" t="s">
        <v>20</v>
      </c>
      <c r="H27" s="53" t="s">
        <v>21</v>
      </c>
      <c r="I27" s="57" t="n">
        <v>2024</v>
      </c>
      <c r="J27" s="57" t="n">
        <v>2025</v>
      </c>
      <c r="K27" s="3"/>
      <c r="M27" s="2"/>
      <c r="O27" s="0"/>
    </row>
    <row r="28" customFormat="false" ht="12.65" hidden="false" customHeight="false" outlineLevel="0" collapsed="false">
      <c r="B28" s="58" t="s">
        <v>26</v>
      </c>
      <c r="C28" s="59" t="n">
        <v>294</v>
      </c>
      <c r="D28" s="60" t="n">
        <v>323</v>
      </c>
      <c r="E28" s="61"/>
      <c r="F28" s="62" t="n">
        <v>218</v>
      </c>
      <c r="G28" s="62" t="n">
        <v>219</v>
      </c>
      <c r="H28" s="62" t="n">
        <v>189</v>
      </c>
      <c r="I28" s="63" t="n">
        <f aca="false">5*30.5+23</f>
        <v>175.5</v>
      </c>
      <c r="J28" s="62" t="n">
        <v>192</v>
      </c>
      <c r="K28" s="3"/>
      <c r="L28" s="64"/>
      <c r="M28" s="65"/>
      <c r="O28" s="0"/>
    </row>
    <row r="29" customFormat="false" ht="12.65" hidden="false" customHeight="false" outlineLevel="0" collapsed="false">
      <c r="B29" s="66" t="s">
        <v>27</v>
      </c>
      <c r="C29" s="67" t="n">
        <v>120</v>
      </c>
      <c r="D29" s="68" t="n">
        <v>112</v>
      </c>
      <c r="E29" s="69"/>
      <c r="F29" s="70" t="n">
        <v>160</v>
      </c>
      <c r="G29" s="70" t="n">
        <v>157</v>
      </c>
      <c r="H29" s="70" t="n">
        <v>148</v>
      </c>
      <c r="I29" s="70" t="n">
        <f aca="false">4*30.5+11</f>
        <v>133</v>
      </c>
      <c r="J29" s="70" t="n">
        <v>129</v>
      </c>
      <c r="K29" s="3"/>
      <c r="L29" s="64"/>
      <c r="M29" s="71"/>
      <c r="O29" s="0"/>
    </row>
    <row r="30" customFormat="false" ht="12.65" hidden="false" customHeight="false" outlineLevel="0" collapsed="false">
      <c r="B30" s="58" t="s">
        <v>28</v>
      </c>
      <c r="C30" s="59" t="n">
        <v>169</v>
      </c>
      <c r="D30" s="60" t="n">
        <v>100</v>
      </c>
      <c r="E30" s="61"/>
      <c r="F30" s="63" t="n">
        <v>50.74</v>
      </c>
      <c r="G30" s="62" t="n">
        <v>40</v>
      </c>
      <c r="H30" s="62" t="n">
        <v>64</v>
      </c>
      <c r="I30" s="62" t="n">
        <v>50</v>
      </c>
      <c r="J30" s="72" t="n">
        <v>52</v>
      </c>
      <c r="K30" s="3"/>
      <c r="L30" s="73"/>
      <c r="M30" s="71"/>
      <c r="O30" s="0"/>
    </row>
    <row r="31" customFormat="false" ht="12.65" hidden="false" customHeight="false" outlineLevel="0" collapsed="false">
      <c r="B31" s="74" t="s">
        <v>29</v>
      </c>
      <c r="C31" s="75" t="n">
        <v>218</v>
      </c>
      <c r="D31" s="76" t="n">
        <v>291</v>
      </c>
      <c r="E31" s="77"/>
      <c r="F31" s="78" t="n">
        <f aca="false">6*365/12+16</f>
        <v>198.5</v>
      </c>
      <c r="G31" s="79" t="n">
        <v>189</v>
      </c>
      <c r="H31" s="79" t="n">
        <v>186</v>
      </c>
      <c r="I31" s="80" t="n">
        <f aca="false">5*30.5+9</f>
        <v>161.5</v>
      </c>
      <c r="J31" s="79" t="n">
        <v>177</v>
      </c>
      <c r="K31" s="3"/>
      <c r="M31" s="2"/>
      <c r="O31" s="0"/>
    </row>
    <row r="33" customFormat="false" ht="12" hidden="false" customHeight="false" outlineLevel="0" collapsed="false">
      <c r="H33" s="4"/>
      <c r="J33" s="81"/>
    </row>
    <row r="34" customFormat="false" ht="12" hidden="false" customHeight="false" outlineLevel="0" collapsed="false">
      <c r="H34" s="4"/>
      <c r="J34" s="81"/>
    </row>
    <row r="35" customFormat="false" ht="12" hidden="true" customHeight="false" outlineLevel="0" collapsed="false">
      <c r="B35" s="82" t="s">
        <v>30</v>
      </c>
      <c r="C35" s="83" t="s">
        <v>31</v>
      </c>
      <c r="D35" s="83" t="s">
        <v>32</v>
      </c>
      <c r="E35" s="83"/>
      <c r="G35" s="84" t="s">
        <v>33</v>
      </c>
      <c r="H35" s="84" t="s">
        <v>34</v>
      </c>
      <c r="I35" s="85"/>
      <c r="J35" s="86" t="s">
        <v>35</v>
      </c>
      <c r="K35" s="15" t="s">
        <v>36</v>
      </c>
    </row>
    <row r="36" customFormat="false" ht="12" hidden="true" customHeight="false" outlineLevel="0" collapsed="false">
      <c r="B36" s="87" t="s">
        <v>37</v>
      </c>
      <c r="C36" s="88" t="n">
        <v>32</v>
      </c>
      <c r="D36" s="88" t="n">
        <f aca="false">+C36*10</f>
        <v>320</v>
      </c>
      <c r="E36" s="89"/>
      <c r="G36" s="1" t="n">
        <v>25</v>
      </c>
      <c r="H36" s="1" t="n">
        <v>250</v>
      </c>
      <c r="I36" s="90"/>
      <c r="J36" s="15" t="n">
        <f aca="false">+H36/H$42</f>
        <v>0.00376744326230447</v>
      </c>
    </row>
    <row r="37" customFormat="false" ht="12" hidden="true" customHeight="false" outlineLevel="0" collapsed="false">
      <c r="B37" s="91" t="s">
        <v>38</v>
      </c>
      <c r="C37" s="92" t="n">
        <v>35</v>
      </c>
      <c r="D37" s="92" t="n">
        <f aca="false">+C37*10</f>
        <v>350</v>
      </c>
      <c r="E37" s="93"/>
      <c r="G37" s="1" t="n">
        <v>42</v>
      </c>
      <c r="H37" s="1" t="n">
        <v>420</v>
      </c>
      <c r="I37" s="90"/>
      <c r="J37" s="15" t="n">
        <f aca="false">+H37/H$42</f>
        <v>0.00632930468067151</v>
      </c>
    </row>
    <row r="38" customFormat="false" ht="12" hidden="true" customHeight="false" outlineLevel="0" collapsed="false">
      <c r="B38" s="87" t="s">
        <v>39</v>
      </c>
      <c r="C38" s="88" t="n">
        <v>200</v>
      </c>
      <c r="D38" s="88" t="n">
        <f aca="false">+C38*10</f>
        <v>2000</v>
      </c>
      <c r="E38" s="89"/>
      <c r="G38" s="1" t="n">
        <v>196</v>
      </c>
      <c r="H38" s="1" t="n">
        <v>1960</v>
      </c>
      <c r="I38" s="90"/>
      <c r="J38" s="15" t="n">
        <f aca="false">+H38/H$42</f>
        <v>0.029536755176467</v>
      </c>
    </row>
    <row r="39" customFormat="false" ht="12" hidden="true" customHeight="false" outlineLevel="0" collapsed="false">
      <c r="B39" s="91" t="s">
        <v>40</v>
      </c>
      <c r="C39" s="92" t="n">
        <v>80</v>
      </c>
      <c r="D39" s="92" t="n">
        <v>800</v>
      </c>
      <c r="E39" s="93"/>
      <c r="G39" s="1"/>
      <c r="H39" s="1"/>
      <c r="I39" s="90"/>
      <c r="J39" s="15" t="n">
        <f aca="false">+H39/H$42</f>
        <v>0</v>
      </c>
    </row>
    <row r="40" customFormat="false" ht="12" hidden="true" customHeight="false" outlineLevel="0" collapsed="false">
      <c r="B40" s="87"/>
      <c r="C40" s="88" t="n">
        <f aca="false">+C38+C37+C36</f>
        <v>267</v>
      </c>
      <c r="D40" s="88" t="n">
        <f aca="false">SUM(D36:D39)</f>
        <v>3470</v>
      </c>
      <c r="E40" s="89"/>
      <c r="G40" s="88" t="n">
        <f aca="false">SUM(G36:G39)</f>
        <v>263</v>
      </c>
      <c r="H40" s="88" t="n">
        <f aca="false">SUM(H36:H39)</f>
        <v>2630</v>
      </c>
      <c r="I40" s="90"/>
      <c r="J40" s="15"/>
    </row>
    <row r="41" customFormat="false" ht="12" hidden="true" customHeight="false" outlineLevel="0" collapsed="false">
      <c r="B41" s="91" t="s">
        <v>41</v>
      </c>
      <c r="C41" s="92" t="n">
        <f aca="false">+C42-C40</f>
        <v>6508</v>
      </c>
      <c r="D41" s="92" t="n">
        <f aca="false">+D42-D40</f>
        <v>63672</v>
      </c>
      <c r="E41" s="93"/>
      <c r="G41" s="1" t="n">
        <f aca="false">+G42-G36-G37-G38</f>
        <v>5694</v>
      </c>
      <c r="H41" s="92" t="n">
        <f aca="false">+H42-H40</f>
        <v>63728</v>
      </c>
      <c r="I41" s="94"/>
      <c r="J41" s="15" t="n">
        <f aca="false">+H41/H$42</f>
        <v>0.960366496880557</v>
      </c>
    </row>
    <row r="42" customFormat="false" ht="12" hidden="true" customHeight="false" outlineLevel="0" collapsed="false">
      <c r="B42" s="95" t="s">
        <v>42</v>
      </c>
      <c r="C42" s="96" t="n">
        <v>6775</v>
      </c>
      <c r="D42" s="96" t="n">
        <v>67142</v>
      </c>
      <c r="E42" s="97"/>
      <c r="G42" s="1" t="n">
        <v>5957</v>
      </c>
      <c r="H42" s="1" t="n">
        <v>66358</v>
      </c>
      <c r="I42" s="90"/>
      <c r="J42" s="98" t="n">
        <f aca="false">+H42/H$42</f>
        <v>1</v>
      </c>
    </row>
    <row r="43" customFormat="false" ht="12" hidden="true" customHeight="false" outlineLevel="0" collapsed="false"/>
    <row r="44" customFormat="false" ht="12" hidden="true" customHeight="false" outlineLevel="0" collapsed="false"/>
    <row r="45" customFormat="false" ht="12" hidden="true" customHeight="false" outlineLevel="0" collapsed="false"/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26"/>
  <sheetViews>
    <sheetView showFormulas="false" showGridLines="true" showRowColHeaders="true" showZeros="true" rightToLeft="false" tabSelected="false" showOutlineSymbols="true" defaultGridColor="true" view="normal" topLeftCell="A1" colorId="64" zoomScale="131" zoomScaleNormal="131" zoomScalePageLayoutView="100" workbookViewId="0">
      <selection pane="topLeft" activeCell="A1" activeCellId="0" sqref="A1"/>
    </sheetView>
  </sheetViews>
  <sheetFormatPr defaultColWidth="11.76953125" defaultRowHeight="12" customHeight="true" zeroHeight="false" outlineLevelRow="0" outlineLevelCol="0"/>
  <cols>
    <col collapsed="false" customWidth="true" hidden="false" outlineLevel="0" max="64" min="1" style="2" width="11.07"/>
  </cols>
  <sheetData>
    <row r="1" customFormat="false" ht="12" hidden="false" customHeight="false" outlineLevel="0" collapsed="false">
      <c r="A1" s="203" t="s">
        <v>738</v>
      </c>
      <c r="B1" s="203" t="s">
        <v>739</v>
      </c>
      <c r="C1" s="203" t="s">
        <v>740</v>
      </c>
      <c r="D1" s="203" t="s">
        <v>704</v>
      </c>
      <c r="E1" s="203" t="s">
        <v>741</v>
      </c>
      <c r="F1" s="203" t="s">
        <v>742</v>
      </c>
      <c r="G1" s="203" t="s">
        <v>743</v>
      </c>
      <c r="H1" s="203" t="s">
        <v>744</v>
      </c>
      <c r="I1" s="203" t="s">
        <v>745</v>
      </c>
    </row>
    <row r="2" customFormat="false" ht="12.75" hidden="false" customHeight="false" outlineLevel="0" collapsed="false">
      <c r="A2" s="2" t="s">
        <v>746</v>
      </c>
      <c r="B2" s="2" t="s">
        <v>108</v>
      </c>
      <c r="C2" s="204" t="n">
        <v>521</v>
      </c>
      <c r="D2" s="204" t="n">
        <v>1208</v>
      </c>
      <c r="E2" s="2" t="n">
        <f aca="false">+F2-C2-D2</f>
        <v>583</v>
      </c>
      <c r="F2" s="2" t="n">
        <v>2312</v>
      </c>
      <c r="G2" s="205" t="n">
        <f aca="false">C2/F2</f>
        <v>0.225346020761246</v>
      </c>
      <c r="H2" s="205" t="n">
        <f aca="false">D2/F2</f>
        <v>0.522491349480969</v>
      </c>
      <c r="I2" s="205" t="n">
        <f aca="false">G2+H2</f>
        <v>0.747837370242215</v>
      </c>
      <c r="J2" s="205" t="n">
        <f aca="false">D2/(C2+D2)</f>
        <v>0.69866975130133</v>
      </c>
    </row>
    <row r="3" customFormat="false" ht="12" hidden="false" customHeight="false" outlineLevel="0" collapsed="false">
      <c r="A3" s="2" t="s">
        <v>747</v>
      </c>
      <c r="B3" s="2" t="s">
        <v>748</v>
      </c>
      <c r="C3" s="2" t="n">
        <v>1</v>
      </c>
      <c r="E3" s="2" t="n">
        <f aca="false">+F3-C3-D3</f>
        <v>4</v>
      </c>
      <c r="F3" s="2" t="n">
        <v>5</v>
      </c>
      <c r="G3" s="205" t="n">
        <f aca="false">C3/F3</f>
        <v>0.2</v>
      </c>
      <c r="H3" s="205" t="n">
        <f aca="false">D3/F3</f>
        <v>0</v>
      </c>
      <c r="I3" s="205" t="n">
        <f aca="false">G3+H3</f>
        <v>0.2</v>
      </c>
      <c r="J3" s="205" t="n">
        <f aca="false">D3/(C3+D3)</f>
        <v>0</v>
      </c>
    </row>
    <row r="4" customFormat="false" ht="12" hidden="false" customHeight="false" outlineLevel="0" collapsed="false">
      <c r="A4" s="2" t="s">
        <v>749</v>
      </c>
      <c r="B4" s="2" t="s">
        <v>112</v>
      </c>
      <c r="C4" s="2" t="n">
        <v>118</v>
      </c>
      <c r="D4" s="2" t="n">
        <v>277</v>
      </c>
      <c r="E4" s="2" t="n">
        <f aca="false">+F4-C4-D4</f>
        <v>5727</v>
      </c>
      <c r="F4" s="2" t="n">
        <v>6122</v>
      </c>
      <c r="G4" s="205" t="n">
        <f aca="false">C4/F4</f>
        <v>0.0192747468147664</v>
      </c>
      <c r="H4" s="205" t="n">
        <f aca="false">D4/F4</f>
        <v>0.0452466514211042</v>
      </c>
      <c r="I4" s="205" t="n">
        <f aca="false">G4+H4</f>
        <v>0.0645213982358706</v>
      </c>
      <c r="J4" s="205" t="n">
        <f aca="false">D4/(C4+D4)</f>
        <v>0.70126582278481</v>
      </c>
    </row>
    <row r="5" customFormat="false" ht="12" hidden="false" customHeight="false" outlineLevel="0" collapsed="false">
      <c r="A5" s="2" t="s">
        <v>750</v>
      </c>
      <c r="B5" s="2" t="s">
        <v>236</v>
      </c>
      <c r="C5" s="2" t="n">
        <v>66</v>
      </c>
      <c r="D5" s="2" t="n">
        <v>45</v>
      </c>
      <c r="E5" s="2" t="n">
        <f aca="false">+F5-C5-D5</f>
        <v>1268</v>
      </c>
      <c r="F5" s="2" t="n">
        <v>1379</v>
      </c>
      <c r="G5" s="205" t="n">
        <f aca="false">C5/F5</f>
        <v>0.0478607686729514</v>
      </c>
      <c r="H5" s="205" t="n">
        <f aca="false">D5/F5</f>
        <v>0.0326323422770123</v>
      </c>
      <c r="I5" s="205" t="n">
        <f aca="false">G5+H5</f>
        <v>0.0804931109499637</v>
      </c>
      <c r="J5" s="205" t="n">
        <f aca="false">D5/(C5+D5)</f>
        <v>0.405405405405405</v>
      </c>
    </row>
    <row r="6" customFormat="false" ht="12" hidden="false" customHeight="false" outlineLevel="0" collapsed="false">
      <c r="A6" s="2" t="s">
        <v>751</v>
      </c>
      <c r="B6" s="2" t="s">
        <v>120</v>
      </c>
      <c r="C6" s="2" t="n">
        <v>73</v>
      </c>
      <c r="D6" s="2" t="n">
        <v>49</v>
      </c>
      <c r="E6" s="2" t="n">
        <f aca="false">+F6-C6-D6</f>
        <v>507</v>
      </c>
      <c r="F6" s="2" t="n">
        <v>629</v>
      </c>
      <c r="G6" s="205" t="n">
        <f aca="false">C6/F6</f>
        <v>0.116057233704293</v>
      </c>
      <c r="H6" s="205" t="n">
        <f aca="false">D6/F6</f>
        <v>0.0779014308426073</v>
      </c>
      <c r="I6" s="205" t="n">
        <f aca="false">G6+H6</f>
        <v>0.1939586645469</v>
      </c>
      <c r="J6" s="205" t="n">
        <f aca="false">D6/(C6+D6)</f>
        <v>0.401639344262295</v>
      </c>
    </row>
    <row r="7" customFormat="false" ht="12" hidden="false" customHeight="false" outlineLevel="0" collapsed="false">
      <c r="A7" s="2" t="s">
        <v>752</v>
      </c>
      <c r="B7" s="2" t="s">
        <v>124</v>
      </c>
      <c r="E7" s="2" t="n">
        <f aca="false">+F7-C7-D7</f>
        <v>5</v>
      </c>
      <c r="F7" s="2" t="n">
        <v>5</v>
      </c>
      <c r="G7" s="205" t="n">
        <f aca="false">C7/F7</f>
        <v>0</v>
      </c>
      <c r="H7" s="205" t="n">
        <f aca="false">D7/F7</f>
        <v>0</v>
      </c>
      <c r="I7" s="205" t="n">
        <f aca="false">G7+H7</f>
        <v>0</v>
      </c>
      <c r="J7" s="205" t="e">
        <f aca="false">D7/(C7+D7)</f>
        <v>#DIV/0!</v>
      </c>
    </row>
    <row r="8" customFormat="false" ht="12" hidden="false" customHeight="false" outlineLevel="0" collapsed="false">
      <c r="A8" s="2" t="s">
        <v>753</v>
      </c>
      <c r="B8" s="2" t="s">
        <v>116</v>
      </c>
      <c r="C8" s="2" t="n">
        <v>22</v>
      </c>
      <c r="D8" s="2" t="n">
        <v>72</v>
      </c>
      <c r="E8" s="2" t="n">
        <f aca="false">+F8-C8-D8</f>
        <v>1514</v>
      </c>
      <c r="F8" s="2" t="n">
        <v>1608</v>
      </c>
      <c r="G8" s="205" t="n">
        <f aca="false">C8/F8</f>
        <v>0.013681592039801</v>
      </c>
      <c r="H8" s="205" t="n">
        <f aca="false">D8/F8</f>
        <v>0.0447761194029851</v>
      </c>
      <c r="I8" s="205" t="n">
        <f aca="false">G8+H8</f>
        <v>0.0584577114427861</v>
      </c>
      <c r="J8" s="205" t="n">
        <f aca="false">D8/(C8+D8)</f>
        <v>0.765957446808511</v>
      </c>
    </row>
    <row r="9" customFormat="false" ht="12" hidden="false" customHeight="false" outlineLevel="0" collapsed="false">
      <c r="A9" s="2" t="s">
        <v>754</v>
      </c>
      <c r="B9" s="2" t="s">
        <v>755</v>
      </c>
      <c r="C9" s="2" t="n">
        <v>14</v>
      </c>
      <c r="D9" s="2" t="n">
        <v>10</v>
      </c>
      <c r="E9" s="2" t="n">
        <f aca="false">+F9-C9-D9</f>
        <v>533</v>
      </c>
      <c r="F9" s="2" t="n">
        <v>557</v>
      </c>
      <c r="G9" s="205" t="n">
        <f aca="false">C9/F9</f>
        <v>0.0251346499102334</v>
      </c>
      <c r="H9" s="205" t="n">
        <f aca="false">D9/F9</f>
        <v>0.0179533213644524</v>
      </c>
      <c r="I9" s="205" t="n">
        <f aca="false">G9+H9</f>
        <v>0.0430879712746858</v>
      </c>
      <c r="J9" s="205" t="n">
        <f aca="false">D9/(C9+D9)</f>
        <v>0.416666666666667</v>
      </c>
    </row>
    <row r="10" customFormat="false" ht="12" hidden="false" customHeight="false" outlineLevel="0" collapsed="false">
      <c r="A10" s="2" t="s">
        <v>756</v>
      </c>
      <c r="B10" s="2" t="s">
        <v>757</v>
      </c>
      <c r="C10" s="2" t="n">
        <v>1</v>
      </c>
      <c r="E10" s="2" t="n">
        <f aca="false">+F10-C10-D10</f>
        <v>0</v>
      </c>
      <c r="F10" s="2" t="n">
        <v>1</v>
      </c>
      <c r="G10" s="205" t="n">
        <f aca="false">C10/F10</f>
        <v>1</v>
      </c>
      <c r="H10" s="205" t="n">
        <f aca="false">D10/F10</f>
        <v>0</v>
      </c>
      <c r="I10" s="205" t="n">
        <f aca="false">G10+H10</f>
        <v>1</v>
      </c>
      <c r="J10" s="205" t="n">
        <f aca="false">D10/(C10+D10)</f>
        <v>0</v>
      </c>
    </row>
    <row r="11" customFormat="false" ht="12" hidden="false" customHeight="false" outlineLevel="0" collapsed="false">
      <c r="A11" s="2" t="s">
        <v>758</v>
      </c>
      <c r="B11" s="2" t="s">
        <v>128</v>
      </c>
      <c r="C11" s="2" t="n">
        <v>88</v>
      </c>
      <c r="D11" s="2" t="n">
        <v>9</v>
      </c>
      <c r="E11" s="2" t="n">
        <f aca="false">+F11-C11-D11</f>
        <v>171</v>
      </c>
      <c r="F11" s="2" t="n">
        <v>268</v>
      </c>
      <c r="G11" s="205" t="n">
        <f aca="false">C11/F11</f>
        <v>0.328358208955224</v>
      </c>
      <c r="H11" s="205" t="n">
        <f aca="false">D11/F11</f>
        <v>0.0335820895522388</v>
      </c>
      <c r="I11" s="205" t="n">
        <f aca="false">G11+H11</f>
        <v>0.361940298507463</v>
      </c>
      <c r="J11" s="205" t="n">
        <f aca="false">D11/(C11+D11)</f>
        <v>0.0927835051546392</v>
      </c>
    </row>
    <row r="12" customFormat="false" ht="12" hidden="false" customHeight="false" outlineLevel="0" collapsed="false">
      <c r="A12" s="2" t="s">
        <v>759</v>
      </c>
      <c r="B12" s="2" t="s">
        <v>136</v>
      </c>
      <c r="C12" s="2" t="n">
        <v>483</v>
      </c>
      <c r="D12" s="2" t="n">
        <v>174</v>
      </c>
      <c r="E12" s="2" t="n">
        <f aca="false">+F12-C12-D12</f>
        <v>2157</v>
      </c>
      <c r="F12" s="2" t="n">
        <v>2814</v>
      </c>
      <c r="G12" s="205" t="n">
        <f aca="false">C12/F12</f>
        <v>0.171641791044776</v>
      </c>
      <c r="H12" s="205" t="n">
        <f aca="false">D12/F12</f>
        <v>0.0618336886993603</v>
      </c>
      <c r="I12" s="205" t="n">
        <f aca="false">G12+H12</f>
        <v>0.233475479744136</v>
      </c>
      <c r="J12" s="205" t="n">
        <f aca="false">D12/(C12+D12)</f>
        <v>0.264840182648402</v>
      </c>
    </row>
    <row r="13" customFormat="false" ht="12" hidden="false" customHeight="false" outlineLevel="0" collapsed="false">
      <c r="A13" s="2" t="s">
        <v>760</v>
      </c>
      <c r="B13" s="2" t="s">
        <v>156</v>
      </c>
      <c r="C13" s="2" t="n">
        <v>4</v>
      </c>
      <c r="D13" s="2" t="n">
        <v>6</v>
      </c>
      <c r="E13" s="2" t="n">
        <f aca="false">+F13-C13-D13</f>
        <v>74</v>
      </c>
      <c r="F13" s="2" t="n">
        <v>84</v>
      </c>
      <c r="G13" s="205" t="n">
        <f aca="false">C13/F13</f>
        <v>0.0476190476190476</v>
      </c>
      <c r="H13" s="205" t="n">
        <f aca="false">D13/F13</f>
        <v>0.0714285714285714</v>
      </c>
      <c r="I13" s="205" t="n">
        <f aca="false">G13+H13</f>
        <v>0.119047619047619</v>
      </c>
      <c r="J13" s="205" t="n">
        <f aca="false">D13/(C13+D13)</f>
        <v>0.6</v>
      </c>
    </row>
    <row r="14" customFormat="false" ht="12" hidden="false" customHeight="false" outlineLevel="0" collapsed="false">
      <c r="A14" s="2" t="s">
        <v>761</v>
      </c>
      <c r="B14" s="2" t="s">
        <v>168</v>
      </c>
      <c r="C14" s="2" t="n">
        <v>2</v>
      </c>
      <c r="E14" s="2" t="n">
        <f aca="false">+F14-C14-D14</f>
        <v>1</v>
      </c>
      <c r="F14" s="2" t="n">
        <v>3</v>
      </c>
      <c r="G14" s="205" t="n">
        <f aca="false">C14/F14</f>
        <v>0.666666666666667</v>
      </c>
      <c r="H14" s="205" t="n">
        <f aca="false">D14/F14</f>
        <v>0</v>
      </c>
      <c r="I14" s="205" t="n">
        <f aca="false">G14+H14</f>
        <v>0.666666666666667</v>
      </c>
      <c r="J14" s="205" t="n">
        <f aca="false">D14/(C14+D14)</f>
        <v>0</v>
      </c>
    </row>
    <row r="15" customFormat="false" ht="12" hidden="false" customHeight="false" outlineLevel="0" collapsed="false">
      <c r="A15" s="2" t="s">
        <v>762</v>
      </c>
      <c r="B15" s="2" t="s">
        <v>172</v>
      </c>
      <c r="C15" s="2" t="n">
        <v>7</v>
      </c>
      <c r="D15" s="2" t="n">
        <v>2</v>
      </c>
      <c r="E15" s="2" t="n">
        <f aca="false">+F15-C15-D15</f>
        <v>32</v>
      </c>
      <c r="F15" s="2" t="n">
        <v>41</v>
      </c>
      <c r="G15" s="205" t="n">
        <f aca="false">C15/F15</f>
        <v>0.170731707317073</v>
      </c>
      <c r="H15" s="205" t="n">
        <f aca="false">D15/F15</f>
        <v>0.0487804878048781</v>
      </c>
      <c r="I15" s="205" t="n">
        <f aca="false">G15+H15</f>
        <v>0.219512195121951</v>
      </c>
      <c r="J15" s="205" t="n">
        <f aca="false">D15/(C15+D15)</f>
        <v>0.222222222222222</v>
      </c>
    </row>
    <row r="16" customFormat="false" ht="12" hidden="false" customHeight="false" outlineLevel="0" collapsed="false">
      <c r="A16" s="2" t="s">
        <v>763</v>
      </c>
      <c r="B16" s="2" t="s">
        <v>426</v>
      </c>
      <c r="C16" s="2" t="n">
        <v>13</v>
      </c>
      <c r="E16" s="2" t="n">
        <f aca="false">+F16-C16-D16</f>
        <v>21</v>
      </c>
      <c r="F16" s="2" t="n">
        <v>34</v>
      </c>
      <c r="G16" s="205" t="n">
        <f aca="false">C16/F16</f>
        <v>0.382352941176471</v>
      </c>
      <c r="H16" s="205" t="n">
        <f aca="false">D16/F16</f>
        <v>0</v>
      </c>
      <c r="I16" s="205" t="n">
        <f aca="false">G16+H16</f>
        <v>0.382352941176471</v>
      </c>
      <c r="J16" s="205" t="n">
        <f aca="false">D16/(C16+D16)</f>
        <v>0</v>
      </c>
    </row>
    <row r="17" customFormat="false" ht="12" hidden="false" customHeight="false" outlineLevel="0" collapsed="false">
      <c r="A17" s="2" t="s">
        <v>764</v>
      </c>
      <c r="B17" s="2" t="s">
        <v>160</v>
      </c>
      <c r="E17" s="2" t="n">
        <f aca="false">+F17-C17-D17</f>
        <v>5</v>
      </c>
      <c r="F17" s="2" t="n">
        <v>5</v>
      </c>
      <c r="G17" s="205" t="n">
        <f aca="false">C17/F17</f>
        <v>0</v>
      </c>
      <c r="H17" s="205" t="n">
        <f aca="false">D17/F17</f>
        <v>0</v>
      </c>
      <c r="I17" s="205" t="n">
        <f aca="false">G17+H17</f>
        <v>0</v>
      </c>
      <c r="J17" s="205" t="e">
        <f aca="false">D17/(C17+D17)</f>
        <v>#DIV/0!</v>
      </c>
    </row>
    <row r="18" customFormat="false" ht="12" hidden="false" customHeight="false" outlineLevel="0" collapsed="false">
      <c r="A18" s="2" t="s">
        <v>765</v>
      </c>
      <c r="B18" s="2" t="s">
        <v>132</v>
      </c>
      <c r="C18" s="2" t="n">
        <v>12</v>
      </c>
      <c r="D18" s="2" t="n">
        <v>6</v>
      </c>
      <c r="E18" s="2" t="n">
        <f aca="false">+F18-C18-D18</f>
        <v>258</v>
      </c>
      <c r="F18" s="2" t="n">
        <v>276</v>
      </c>
      <c r="G18" s="205" t="n">
        <f aca="false">C18/F18</f>
        <v>0.0434782608695652</v>
      </c>
      <c r="H18" s="205" t="n">
        <f aca="false">D18/F18</f>
        <v>0.0217391304347826</v>
      </c>
      <c r="I18" s="205" t="n">
        <f aca="false">G18+H18</f>
        <v>0.0652173913043478</v>
      </c>
      <c r="J18" s="205" t="n">
        <f aca="false">D18/(C18+D18)</f>
        <v>0.333333333333333</v>
      </c>
    </row>
    <row r="19" customFormat="false" ht="12" hidden="false" customHeight="false" outlineLevel="0" collapsed="false">
      <c r="A19" s="2" t="s">
        <v>766</v>
      </c>
      <c r="B19" s="2" t="s">
        <v>164</v>
      </c>
      <c r="C19" s="2" t="n">
        <v>2</v>
      </c>
      <c r="E19" s="2" t="n">
        <f aca="false">+F19-C19-D19</f>
        <v>25</v>
      </c>
      <c r="F19" s="2" t="n">
        <v>27</v>
      </c>
      <c r="G19" s="205" t="n">
        <f aca="false">C19/F19</f>
        <v>0.0740740740740741</v>
      </c>
      <c r="H19" s="205" t="n">
        <f aca="false">D19/F19</f>
        <v>0</v>
      </c>
      <c r="I19" s="205" t="n">
        <f aca="false">G19+H19</f>
        <v>0.0740740740740741</v>
      </c>
      <c r="J19" s="205" t="n">
        <f aca="false">D19/(C19+D19)</f>
        <v>0</v>
      </c>
    </row>
    <row r="20" customFormat="false" ht="12" hidden="false" customHeight="false" outlineLevel="0" collapsed="false">
      <c r="A20" s="2" t="s">
        <v>767</v>
      </c>
      <c r="B20" s="2" t="s">
        <v>144</v>
      </c>
      <c r="E20" s="2" t="n">
        <f aca="false">+F20-C20-D20</f>
        <v>2</v>
      </c>
      <c r="F20" s="2" t="n">
        <v>2</v>
      </c>
      <c r="G20" s="205" t="n">
        <f aca="false">C20/F20</f>
        <v>0</v>
      </c>
      <c r="H20" s="205" t="n">
        <f aca="false">D20/F20</f>
        <v>0</v>
      </c>
      <c r="I20" s="205" t="n">
        <f aca="false">G20+H20</f>
        <v>0</v>
      </c>
      <c r="J20" s="205" t="e">
        <f aca="false">D20/(C20+D20)</f>
        <v>#DIV/0!</v>
      </c>
    </row>
    <row r="21" customFormat="false" ht="12" hidden="false" customHeight="false" outlineLevel="0" collapsed="false">
      <c r="A21" s="2" t="s">
        <v>768</v>
      </c>
      <c r="B21" s="2" t="s">
        <v>140</v>
      </c>
      <c r="C21" s="2" t="n">
        <v>23</v>
      </c>
      <c r="D21" s="2" t="n">
        <v>10</v>
      </c>
      <c r="E21" s="2" t="n">
        <f aca="false">+F21-C21-D21</f>
        <v>113</v>
      </c>
      <c r="F21" s="2" t="n">
        <v>146</v>
      </c>
      <c r="G21" s="205" t="n">
        <f aca="false">C21/F21</f>
        <v>0.157534246575342</v>
      </c>
      <c r="H21" s="205" t="n">
        <f aca="false">D21/F21</f>
        <v>0.0684931506849315</v>
      </c>
      <c r="I21" s="205" t="n">
        <f aca="false">G21+H21</f>
        <v>0.226027397260274</v>
      </c>
      <c r="J21" s="205" t="n">
        <f aca="false">D21/(C21+D21)</f>
        <v>0.303030303030303</v>
      </c>
    </row>
    <row r="22" customFormat="false" ht="12" hidden="false" customHeight="false" outlineLevel="0" collapsed="false">
      <c r="A22" s="2" t="s">
        <v>769</v>
      </c>
      <c r="B22" s="2" t="s">
        <v>152</v>
      </c>
      <c r="C22" s="2" t="n">
        <v>11</v>
      </c>
      <c r="D22" s="2" t="n">
        <v>1</v>
      </c>
      <c r="E22" s="2" t="n">
        <f aca="false">+F22-C22-D22</f>
        <v>50</v>
      </c>
      <c r="F22" s="2" t="n">
        <v>62</v>
      </c>
      <c r="G22" s="205" t="n">
        <f aca="false">C22/F22</f>
        <v>0.17741935483871</v>
      </c>
      <c r="H22" s="205" t="n">
        <f aca="false">D22/F22</f>
        <v>0.0161290322580645</v>
      </c>
      <c r="I22" s="205" t="n">
        <f aca="false">G22+H22</f>
        <v>0.193548387096774</v>
      </c>
      <c r="J22" s="205" t="n">
        <f aca="false">D22/(C22+D22)</f>
        <v>0.0833333333333333</v>
      </c>
    </row>
    <row r="23" customFormat="false" ht="12" hidden="false" customHeight="false" outlineLevel="0" collapsed="false">
      <c r="A23" s="2" t="s">
        <v>770</v>
      </c>
      <c r="B23" s="2" t="s">
        <v>354</v>
      </c>
      <c r="C23" s="2" t="n">
        <v>6</v>
      </c>
      <c r="D23" s="2" t="n">
        <v>2</v>
      </c>
      <c r="E23" s="2" t="n">
        <f aca="false">+F23-C23-D23</f>
        <v>34</v>
      </c>
      <c r="F23" s="2" t="n">
        <v>42</v>
      </c>
      <c r="G23" s="205" t="n">
        <f aca="false">C23/F23</f>
        <v>0.142857142857143</v>
      </c>
      <c r="H23" s="205" t="n">
        <f aca="false">D23/F23</f>
        <v>0.0476190476190476</v>
      </c>
      <c r="I23" s="205" t="n">
        <f aca="false">G23+H23</f>
        <v>0.19047619047619</v>
      </c>
      <c r="J23" s="205" t="n">
        <f aca="false">D23/(C23+D23)</f>
        <v>0.25</v>
      </c>
    </row>
    <row r="24" customFormat="false" ht="12" hidden="false" customHeight="false" outlineLevel="0" collapsed="false">
      <c r="A24" s="2" t="s">
        <v>771</v>
      </c>
      <c r="B24" s="2" t="s">
        <v>200</v>
      </c>
      <c r="C24" s="2" t="n">
        <v>148</v>
      </c>
      <c r="D24" s="2" t="n">
        <v>49</v>
      </c>
      <c r="E24" s="2" t="n">
        <f aca="false">+F24-C24-D24</f>
        <v>402</v>
      </c>
      <c r="F24" s="2" t="n">
        <v>599</v>
      </c>
      <c r="G24" s="205" t="n">
        <f aca="false">C24/F24</f>
        <v>0.247078464106845</v>
      </c>
      <c r="H24" s="205" t="n">
        <f aca="false">D24/F24</f>
        <v>0.0818030050083473</v>
      </c>
      <c r="I24" s="205" t="n">
        <f aca="false">G24+H24</f>
        <v>0.328881469115192</v>
      </c>
      <c r="J24" s="205" t="n">
        <f aca="false">D24/(C24+D24)</f>
        <v>0.248730964467005</v>
      </c>
    </row>
    <row r="25" customFormat="false" ht="12" hidden="false" customHeight="false" outlineLevel="0" collapsed="false">
      <c r="A25" s="2" t="s">
        <v>772</v>
      </c>
      <c r="B25" s="2" t="s">
        <v>658</v>
      </c>
      <c r="E25" s="2" t="n">
        <f aca="false">+F25-C25-D25</f>
        <v>1</v>
      </c>
      <c r="F25" s="2" t="n">
        <v>1</v>
      </c>
      <c r="G25" s="205" t="n">
        <f aca="false">C25/F25</f>
        <v>0</v>
      </c>
      <c r="H25" s="205" t="n">
        <f aca="false">D25/F25</f>
        <v>0</v>
      </c>
      <c r="I25" s="205" t="n">
        <f aca="false">G25+H25</f>
        <v>0</v>
      </c>
      <c r="J25" s="205" t="e">
        <f aca="false">D25/(C25+D25)</f>
        <v>#DIV/0!</v>
      </c>
    </row>
    <row r="26" customFormat="false" ht="12" hidden="false" customHeight="false" outlineLevel="0" collapsed="false">
      <c r="A26" s="2" t="s">
        <v>773</v>
      </c>
      <c r="B26" s="2" t="s">
        <v>220</v>
      </c>
      <c r="E26" s="2" t="n">
        <f aca="false">+F26-C26-D26</f>
        <v>0</v>
      </c>
      <c r="G26" s="205" t="e">
        <f aca="false">C26/F26</f>
        <v>#DIV/0!</v>
      </c>
      <c r="H26" s="205" t="e">
        <f aca="false">D26/F26</f>
        <v>#DIV/0!</v>
      </c>
      <c r="I26" s="205" t="e">
        <f aca="false">G26+H26</f>
        <v>#DIV/0!</v>
      </c>
      <c r="J26" s="205" t="e">
        <f aca="false">D26/(C26+D26)</f>
        <v>#DIV/0!</v>
      </c>
    </row>
    <row r="27" customFormat="false" ht="12" hidden="false" customHeight="false" outlineLevel="0" collapsed="false">
      <c r="A27" s="2" t="s">
        <v>774</v>
      </c>
      <c r="B27" s="2" t="s">
        <v>184</v>
      </c>
      <c r="C27" s="2" t="n">
        <v>98</v>
      </c>
      <c r="D27" s="2" t="n">
        <v>106</v>
      </c>
      <c r="E27" s="2" t="n">
        <f aca="false">+F27-C27-D27</f>
        <v>386</v>
      </c>
      <c r="F27" s="2" t="n">
        <v>590</v>
      </c>
      <c r="G27" s="205" t="n">
        <f aca="false">C27/F27</f>
        <v>0.166101694915254</v>
      </c>
      <c r="H27" s="205" t="n">
        <f aca="false">D27/F27</f>
        <v>0.179661016949153</v>
      </c>
      <c r="I27" s="205" t="n">
        <f aca="false">G27+H27</f>
        <v>0.345762711864407</v>
      </c>
      <c r="J27" s="205" t="n">
        <f aca="false">D27/(C27+D27)</f>
        <v>0.519607843137255</v>
      </c>
    </row>
    <row r="28" customFormat="false" ht="12" hidden="false" customHeight="false" outlineLevel="0" collapsed="false">
      <c r="A28" s="2" t="s">
        <v>775</v>
      </c>
      <c r="B28" s="2" t="s">
        <v>196</v>
      </c>
      <c r="G28" s="205" t="n">
        <f aca="false">C29/F29</f>
        <v>0.0103036876355748</v>
      </c>
      <c r="H28" s="205" t="n">
        <f aca="false">D29/F29</f>
        <v>0</v>
      </c>
      <c r="I28" s="205" t="n">
        <f aca="false">G28+H28</f>
        <v>0.0103036876355748</v>
      </c>
      <c r="J28" s="205" t="e">
        <f aca="false">D28/(C28+D28)</f>
        <v>#DIV/0!</v>
      </c>
    </row>
    <row r="29" customFormat="false" ht="12" hidden="false" customHeight="false" outlineLevel="0" collapsed="false">
      <c r="A29" s="2" t="s">
        <v>776</v>
      </c>
      <c r="B29" s="2" t="s">
        <v>204</v>
      </c>
      <c r="C29" s="2" t="n">
        <v>19</v>
      </c>
      <c r="E29" s="2" t="n">
        <f aca="false">+F29-C29-D29</f>
        <v>1825</v>
      </c>
      <c r="F29" s="2" t="n">
        <v>1844</v>
      </c>
      <c r="G29" s="205" t="n">
        <f aca="false">C29/F29</f>
        <v>0.0103036876355748</v>
      </c>
      <c r="H29" s="205" t="n">
        <f aca="false">D29/F29</f>
        <v>0</v>
      </c>
      <c r="I29" s="205" t="n">
        <f aca="false">G29+H29</f>
        <v>0.0103036876355748</v>
      </c>
      <c r="J29" s="205" t="n">
        <f aca="false">D29/(C29+D29)</f>
        <v>0</v>
      </c>
    </row>
    <row r="30" customFormat="false" ht="12" hidden="false" customHeight="false" outlineLevel="0" collapsed="false">
      <c r="A30" s="2" t="s">
        <v>777</v>
      </c>
      <c r="B30" s="2" t="s">
        <v>778</v>
      </c>
      <c r="C30" s="2" t="n">
        <v>9</v>
      </c>
      <c r="D30" s="2" t="n">
        <v>3</v>
      </c>
      <c r="E30" s="2" t="n">
        <f aca="false">+F30-C30-D30</f>
        <v>7</v>
      </c>
      <c r="F30" s="2" t="n">
        <v>19</v>
      </c>
      <c r="G30" s="205" t="n">
        <f aca="false">C30/F30</f>
        <v>0.473684210526316</v>
      </c>
      <c r="H30" s="205" t="n">
        <f aca="false">D30/F30</f>
        <v>0.157894736842105</v>
      </c>
      <c r="I30" s="205" t="n">
        <f aca="false">G30+H30</f>
        <v>0.631578947368421</v>
      </c>
      <c r="J30" s="205" t="n">
        <f aca="false">D30/(C30+D30)</f>
        <v>0.25</v>
      </c>
    </row>
    <row r="31" customFormat="false" ht="12" hidden="false" customHeight="false" outlineLevel="0" collapsed="false">
      <c r="A31" s="2" t="s">
        <v>779</v>
      </c>
      <c r="B31" s="2" t="s">
        <v>208</v>
      </c>
      <c r="C31" s="2" t="n">
        <v>13</v>
      </c>
      <c r="D31" s="2" t="n">
        <v>19</v>
      </c>
      <c r="E31" s="2" t="n">
        <f aca="false">+F31-C31-D31</f>
        <v>74</v>
      </c>
      <c r="F31" s="2" t="n">
        <v>106</v>
      </c>
      <c r="G31" s="205" t="n">
        <f aca="false">C31/F31</f>
        <v>0.122641509433962</v>
      </c>
      <c r="H31" s="205" t="n">
        <f aca="false">D31/F31</f>
        <v>0.179245283018868</v>
      </c>
      <c r="I31" s="205" t="n">
        <f aca="false">G31+H31</f>
        <v>0.30188679245283</v>
      </c>
      <c r="J31" s="205" t="n">
        <f aca="false">D31/(C31+D31)</f>
        <v>0.59375</v>
      </c>
    </row>
    <row r="32" customFormat="false" ht="12" hidden="false" customHeight="false" outlineLevel="0" collapsed="false">
      <c r="A32" s="2" t="s">
        <v>780</v>
      </c>
      <c r="B32" s="2" t="s">
        <v>358</v>
      </c>
      <c r="C32" s="2" t="n">
        <v>5</v>
      </c>
      <c r="D32" s="2" t="n">
        <v>2</v>
      </c>
      <c r="E32" s="2" t="n">
        <f aca="false">+F32-C32-C33</f>
        <v>72</v>
      </c>
      <c r="F32" s="2" t="n">
        <v>182</v>
      </c>
      <c r="G32" s="205" t="n">
        <f aca="false">C32/F32</f>
        <v>0.0274725274725275</v>
      </c>
      <c r="H32" s="205" t="n">
        <f aca="false">C33/F32</f>
        <v>0.576923076923077</v>
      </c>
      <c r="I32" s="205" t="n">
        <f aca="false">G32+H32</f>
        <v>0.604395604395604</v>
      </c>
      <c r="J32" s="205" t="n">
        <f aca="false">D32/(C32+D32)</f>
        <v>0.285714285714286</v>
      </c>
    </row>
    <row r="33" customFormat="false" ht="12" hidden="false" customHeight="false" outlineLevel="0" collapsed="false">
      <c r="A33" s="2" t="s">
        <v>781</v>
      </c>
      <c r="B33" s="2" t="s">
        <v>188</v>
      </c>
      <c r="C33" s="2" t="n">
        <v>105</v>
      </c>
      <c r="D33" s="2" t="n">
        <v>31</v>
      </c>
      <c r="E33" s="2" t="n">
        <f aca="false">+F33-C33-D33</f>
        <v>656</v>
      </c>
      <c r="F33" s="2" t="n">
        <v>792</v>
      </c>
      <c r="G33" s="205" t="n">
        <f aca="false">C33/F33</f>
        <v>0.132575757575758</v>
      </c>
      <c r="H33" s="205" t="n">
        <f aca="false">D33/F33</f>
        <v>0.0391414141414141</v>
      </c>
      <c r="I33" s="205" t="n">
        <f aca="false">G33+H33</f>
        <v>0.171717171717172</v>
      </c>
      <c r="J33" s="205" t="n">
        <f aca="false">D33/(C33+D33)</f>
        <v>0.227941176470588</v>
      </c>
    </row>
    <row r="34" customFormat="false" ht="12" hidden="false" customHeight="false" outlineLevel="0" collapsed="false">
      <c r="A34" s="2" t="s">
        <v>782</v>
      </c>
      <c r="B34" s="2" t="s">
        <v>783</v>
      </c>
      <c r="C34" s="2" t="n">
        <v>1</v>
      </c>
      <c r="E34" s="2" t="n">
        <f aca="false">+F34-C34-D34</f>
        <v>4</v>
      </c>
      <c r="F34" s="2" t="n">
        <v>5</v>
      </c>
      <c r="G34" s="205" t="n">
        <f aca="false">C34/F34</f>
        <v>0.2</v>
      </c>
      <c r="H34" s="205" t="n">
        <f aca="false">D34/F34</f>
        <v>0</v>
      </c>
      <c r="I34" s="205" t="n">
        <f aca="false">G34+H34</f>
        <v>0.2</v>
      </c>
      <c r="J34" s="205" t="n">
        <f aca="false">D34/(C34+D34)</f>
        <v>0</v>
      </c>
    </row>
    <row r="35" customFormat="false" ht="12" hidden="false" customHeight="false" outlineLevel="0" collapsed="false">
      <c r="A35" s="2" t="s">
        <v>784</v>
      </c>
      <c r="B35" s="2" t="s">
        <v>785</v>
      </c>
      <c r="C35" s="2" t="n">
        <v>3</v>
      </c>
      <c r="E35" s="2" t="n">
        <f aca="false">+F35-C35-D35</f>
        <v>3</v>
      </c>
      <c r="F35" s="2" t="n">
        <v>6</v>
      </c>
      <c r="G35" s="205" t="n">
        <f aca="false">C35/F35</f>
        <v>0.5</v>
      </c>
      <c r="H35" s="205" t="n">
        <f aca="false">D35/F35</f>
        <v>0</v>
      </c>
      <c r="I35" s="205" t="n">
        <f aca="false">G35+H35</f>
        <v>0.5</v>
      </c>
      <c r="J35" s="205" t="n">
        <f aca="false">D35/(C35+D35)</f>
        <v>0</v>
      </c>
    </row>
    <row r="36" customFormat="false" ht="12" hidden="false" customHeight="false" outlineLevel="0" collapsed="false">
      <c r="A36" s="2" t="s">
        <v>786</v>
      </c>
      <c r="B36" s="2" t="s">
        <v>787</v>
      </c>
      <c r="C36" s="2" t="n">
        <v>607</v>
      </c>
      <c r="D36" s="2" t="n">
        <v>149</v>
      </c>
      <c r="E36" s="2" t="n">
        <f aca="false">+F36-C36-D36</f>
        <v>3011</v>
      </c>
      <c r="F36" s="2" t="n">
        <v>3767</v>
      </c>
      <c r="G36" s="205" t="n">
        <f aca="false">C36/F36</f>
        <v>0.161136182638705</v>
      </c>
      <c r="H36" s="205" t="n">
        <f aca="false">D36/F36</f>
        <v>0.0395540217679851</v>
      </c>
      <c r="I36" s="205" t="n">
        <f aca="false">G36+H36</f>
        <v>0.20069020440669</v>
      </c>
      <c r="J36" s="205" t="n">
        <f aca="false">D36/(C36+D36)</f>
        <v>0.197089947089947</v>
      </c>
    </row>
    <row r="37" customFormat="false" ht="12" hidden="false" customHeight="false" outlineLevel="0" collapsed="false">
      <c r="A37" s="2" t="s">
        <v>788</v>
      </c>
      <c r="B37" s="2" t="s">
        <v>308</v>
      </c>
      <c r="G37" s="205" t="e">
        <f aca="false">C37/F37</f>
        <v>#DIV/0!</v>
      </c>
      <c r="H37" s="205" t="e">
        <f aca="false">D37/F37</f>
        <v>#DIV/0!</v>
      </c>
      <c r="I37" s="205" t="e">
        <f aca="false">G37+H37</f>
        <v>#DIV/0!</v>
      </c>
      <c r="J37" s="205" t="e">
        <f aca="false">D37/(C37+D37)</f>
        <v>#DIV/0!</v>
      </c>
    </row>
    <row r="38" customFormat="false" ht="12" hidden="false" customHeight="false" outlineLevel="0" collapsed="false">
      <c r="A38" s="2" t="s">
        <v>789</v>
      </c>
      <c r="B38" s="2" t="s">
        <v>216</v>
      </c>
      <c r="C38" s="2" t="n">
        <v>7</v>
      </c>
      <c r="D38" s="2" t="n">
        <v>1</v>
      </c>
      <c r="E38" s="2" t="n">
        <f aca="false">+F38-C38-D38</f>
        <v>38</v>
      </c>
      <c r="F38" s="2" t="n">
        <v>46</v>
      </c>
      <c r="G38" s="205" t="n">
        <f aca="false">C38/F38</f>
        <v>0.152173913043478</v>
      </c>
      <c r="H38" s="205" t="n">
        <f aca="false">D38/F38</f>
        <v>0.0217391304347826</v>
      </c>
      <c r="I38" s="205" t="n">
        <f aca="false">G38+H38</f>
        <v>0.173913043478261</v>
      </c>
      <c r="J38" s="205" t="n">
        <f aca="false">D38/(C38+D38)</f>
        <v>0.125</v>
      </c>
    </row>
    <row r="39" customFormat="false" ht="12" hidden="false" customHeight="false" outlineLevel="0" collapsed="false">
      <c r="A39" s="2" t="s">
        <v>790</v>
      </c>
      <c r="B39" s="2" t="s">
        <v>224</v>
      </c>
      <c r="C39" s="2" t="n">
        <v>29</v>
      </c>
      <c r="D39" s="2" t="n">
        <v>10</v>
      </c>
      <c r="E39" s="2" t="n">
        <f aca="false">+F39-C39-D39</f>
        <v>20</v>
      </c>
      <c r="F39" s="2" t="n">
        <v>59</v>
      </c>
      <c r="G39" s="205" t="n">
        <f aca="false">C39/F39</f>
        <v>0.491525423728814</v>
      </c>
      <c r="H39" s="205" t="n">
        <f aca="false">D39/F39</f>
        <v>0.169491525423729</v>
      </c>
      <c r="I39" s="205" t="n">
        <f aca="false">G39+H39</f>
        <v>0.661016949152542</v>
      </c>
      <c r="J39" s="205" t="n">
        <f aca="false">D39/(C39+D39)</f>
        <v>0.256410256410256</v>
      </c>
    </row>
    <row r="40" customFormat="false" ht="12" hidden="false" customHeight="false" outlineLevel="0" collapsed="false">
      <c r="A40" s="2" t="s">
        <v>791</v>
      </c>
      <c r="B40" s="2" t="s">
        <v>712</v>
      </c>
      <c r="E40" s="2" t="n">
        <f aca="false">+F40-C40-D40</f>
        <v>3</v>
      </c>
      <c r="F40" s="2" t="n">
        <v>3</v>
      </c>
      <c r="G40" s="205" t="n">
        <f aca="false">C40/F40</f>
        <v>0</v>
      </c>
      <c r="H40" s="205" t="n">
        <f aca="false">D40/F40</f>
        <v>0</v>
      </c>
      <c r="I40" s="205" t="n">
        <f aca="false">G40+H40</f>
        <v>0</v>
      </c>
      <c r="J40" s="205" t="e">
        <f aca="false">D40/(C40+D40)</f>
        <v>#DIV/0!</v>
      </c>
    </row>
    <row r="41" customFormat="false" ht="12" hidden="false" customHeight="false" outlineLevel="0" collapsed="false">
      <c r="A41" s="2" t="s">
        <v>792</v>
      </c>
      <c r="B41" s="2" t="s">
        <v>244</v>
      </c>
      <c r="C41" s="2" t="n">
        <v>128</v>
      </c>
      <c r="D41" s="2" t="n">
        <v>5</v>
      </c>
      <c r="E41" s="2" t="n">
        <f aca="false">+F41-C41-D41</f>
        <v>238</v>
      </c>
      <c r="F41" s="2" t="n">
        <v>371</v>
      </c>
      <c r="G41" s="205" t="n">
        <f aca="false">C41/F41</f>
        <v>0.345013477088949</v>
      </c>
      <c r="H41" s="205" t="n">
        <f aca="false">D41/F41</f>
        <v>0.0134770889487871</v>
      </c>
      <c r="I41" s="205" t="n">
        <f aca="false">G41+H41</f>
        <v>0.358490566037736</v>
      </c>
      <c r="J41" s="205" t="n">
        <f aca="false">D41/(C41+D41)</f>
        <v>0.037593984962406</v>
      </c>
    </row>
    <row r="42" customFormat="false" ht="12" hidden="false" customHeight="false" outlineLevel="0" collapsed="false">
      <c r="A42" s="2" t="s">
        <v>793</v>
      </c>
      <c r="B42" s="2" t="s">
        <v>794</v>
      </c>
      <c r="E42" s="2" t="n">
        <f aca="false">+F42-C42-D42</f>
        <v>0</v>
      </c>
      <c r="G42" s="205" t="e">
        <f aca="false">C42/F42</f>
        <v>#DIV/0!</v>
      </c>
      <c r="H42" s="205" t="e">
        <f aca="false">D42/F42</f>
        <v>#DIV/0!</v>
      </c>
      <c r="I42" s="205" t="e">
        <f aca="false">G42+H42</f>
        <v>#DIV/0!</v>
      </c>
      <c r="J42" s="205" t="e">
        <f aca="false">D42/(C42+D42)</f>
        <v>#DIV/0!</v>
      </c>
    </row>
    <row r="43" customFormat="false" ht="12" hidden="false" customHeight="false" outlineLevel="0" collapsed="false">
      <c r="A43" s="2" t="s">
        <v>795</v>
      </c>
      <c r="B43" s="2" t="s">
        <v>252</v>
      </c>
      <c r="C43" s="2" t="n">
        <v>216</v>
      </c>
      <c r="D43" s="2" t="n">
        <v>5</v>
      </c>
      <c r="E43" s="2" t="n">
        <f aca="false">+F43-C43-D43</f>
        <v>179</v>
      </c>
      <c r="F43" s="2" t="n">
        <v>400</v>
      </c>
      <c r="G43" s="205" t="n">
        <f aca="false">C43/F43</f>
        <v>0.54</v>
      </c>
      <c r="H43" s="205" t="n">
        <f aca="false">D43/F43</f>
        <v>0.0125</v>
      </c>
      <c r="I43" s="205" t="n">
        <f aca="false">G43+H43</f>
        <v>0.5525</v>
      </c>
      <c r="J43" s="205" t="n">
        <f aca="false">D43/(C43+D43)</f>
        <v>0.0226244343891403</v>
      </c>
    </row>
    <row r="44" customFormat="false" ht="12" hidden="false" customHeight="false" outlineLevel="0" collapsed="false">
      <c r="A44" s="2" t="s">
        <v>796</v>
      </c>
      <c r="B44" s="2" t="s">
        <v>593</v>
      </c>
      <c r="E44" s="2" t="n">
        <f aca="false">+F44-C44-D44</f>
        <v>8</v>
      </c>
      <c r="F44" s="2" t="n">
        <v>8</v>
      </c>
      <c r="G44" s="205" t="n">
        <f aca="false">C44/F44</f>
        <v>0</v>
      </c>
      <c r="H44" s="205" t="n">
        <f aca="false">D44/F44</f>
        <v>0</v>
      </c>
      <c r="I44" s="205" t="n">
        <f aca="false">G44+H44</f>
        <v>0</v>
      </c>
      <c r="J44" s="205" t="e">
        <f aca="false">D44/(C44+D44)</f>
        <v>#DIV/0!</v>
      </c>
    </row>
    <row r="45" customFormat="false" ht="12" hidden="false" customHeight="false" outlineLevel="0" collapsed="false">
      <c r="A45" s="2" t="s">
        <v>797</v>
      </c>
      <c r="B45" s="2" t="s">
        <v>260</v>
      </c>
      <c r="C45" s="2" t="n">
        <v>80</v>
      </c>
      <c r="D45" s="2" t="n">
        <v>3</v>
      </c>
      <c r="E45" s="2" t="n">
        <f aca="false">+F45-C45-D45</f>
        <v>168</v>
      </c>
      <c r="F45" s="2" t="n">
        <v>251</v>
      </c>
      <c r="G45" s="205" t="n">
        <f aca="false">C45/F45</f>
        <v>0.318725099601594</v>
      </c>
      <c r="H45" s="205" t="n">
        <f aca="false">D45/F45</f>
        <v>0.0119521912350598</v>
      </c>
      <c r="I45" s="205" t="n">
        <f aca="false">G45+H45</f>
        <v>0.330677290836653</v>
      </c>
      <c r="J45" s="205" t="n">
        <f aca="false">D45/(C45+D45)</f>
        <v>0.036144578313253</v>
      </c>
    </row>
    <row r="46" customFormat="false" ht="12" hidden="false" customHeight="false" outlineLevel="0" collapsed="false">
      <c r="A46" s="2" t="s">
        <v>798</v>
      </c>
      <c r="B46" s="2" t="s">
        <v>264</v>
      </c>
      <c r="C46" s="2" t="n">
        <v>43</v>
      </c>
      <c r="D46" s="2" t="n">
        <v>16</v>
      </c>
      <c r="E46" s="2" t="n">
        <f aca="false">+F46-C46-D46</f>
        <v>200</v>
      </c>
      <c r="F46" s="2" t="n">
        <v>259</v>
      </c>
      <c r="G46" s="205" t="n">
        <f aca="false">C46/F46</f>
        <v>0.166023166023166</v>
      </c>
      <c r="H46" s="205" t="n">
        <f aca="false">D46/F46</f>
        <v>0.0617760617760618</v>
      </c>
      <c r="I46" s="205" t="n">
        <f aca="false">G46+H46</f>
        <v>0.227799227799228</v>
      </c>
      <c r="J46" s="205" t="n">
        <f aca="false">D46/(C46+D46)</f>
        <v>0.271186440677966</v>
      </c>
    </row>
    <row r="47" customFormat="false" ht="12" hidden="false" customHeight="false" outlineLevel="0" collapsed="false">
      <c r="A47" s="2" t="s">
        <v>799</v>
      </c>
      <c r="B47" s="2" t="s">
        <v>280</v>
      </c>
      <c r="C47" s="2" t="n">
        <v>20</v>
      </c>
      <c r="D47" s="2" t="n">
        <v>6</v>
      </c>
      <c r="E47" s="2" t="n">
        <f aca="false">+F47-C47-D47</f>
        <v>160</v>
      </c>
      <c r="F47" s="2" t="n">
        <v>186</v>
      </c>
      <c r="G47" s="205" t="n">
        <f aca="false">C47/F47</f>
        <v>0.10752688172043</v>
      </c>
      <c r="H47" s="205" t="n">
        <f aca="false">D47/F47</f>
        <v>0.032258064516129</v>
      </c>
      <c r="I47" s="205" t="n">
        <f aca="false">G47+H47</f>
        <v>0.139784946236559</v>
      </c>
      <c r="J47" s="205" t="n">
        <f aca="false">D47/(C47+D47)</f>
        <v>0.230769230769231</v>
      </c>
    </row>
    <row r="48" customFormat="false" ht="12" hidden="false" customHeight="false" outlineLevel="0" collapsed="false">
      <c r="A48" s="2" t="s">
        <v>800</v>
      </c>
      <c r="B48" s="2" t="s">
        <v>272</v>
      </c>
      <c r="C48" s="2" t="n">
        <v>83</v>
      </c>
      <c r="D48" s="2" t="n">
        <v>89</v>
      </c>
      <c r="E48" s="2" t="n">
        <f aca="false">+F48-C48-D48</f>
        <v>5376</v>
      </c>
      <c r="F48" s="2" t="n">
        <v>5548</v>
      </c>
      <c r="G48" s="205" t="n">
        <f aca="false">C48/F48</f>
        <v>0.0149603460706561</v>
      </c>
      <c r="H48" s="205" t="n">
        <f aca="false">D48/F48</f>
        <v>0.0160418168709445</v>
      </c>
      <c r="I48" s="205" t="n">
        <f aca="false">G48+H48</f>
        <v>0.0310021629416006</v>
      </c>
      <c r="J48" s="205" t="n">
        <f aca="false">D48/(C48+D48)</f>
        <v>0.517441860465116</v>
      </c>
    </row>
    <row r="49" customFormat="false" ht="12" hidden="false" customHeight="false" outlineLevel="0" collapsed="false">
      <c r="A49" s="2" t="s">
        <v>801</v>
      </c>
      <c r="B49" s="2" t="s">
        <v>276</v>
      </c>
      <c r="C49" s="2" t="n">
        <v>2</v>
      </c>
      <c r="D49" s="2" t="n">
        <v>1</v>
      </c>
      <c r="E49" s="2" t="n">
        <f aca="false">+F49-C49-D49</f>
        <v>54</v>
      </c>
      <c r="F49" s="2" t="n">
        <v>57</v>
      </c>
      <c r="G49" s="205" t="n">
        <f aca="false">C49/F49</f>
        <v>0.0350877192982456</v>
      </c>
      <c r="H49" s="205" t="n">
        <f aca="false">D49/F49</f>
        <v>0.0175438596491228</v>
      </c>
      <c r="I49" s="205" t="n">
        <f aca="false">G49+H49</f>
        <v>0.0526315789473684</v>
      </c>
      <c r="J49" s="205" t="n">
        <f aca="false">D49/(C49+D49)</f>
        <v>0.333333333333333</v>
      </c>
    </row>
    <row r="50" customFormat="false" ht="12" hidden="false" customHeight="false" outlineLevel="0" collapsed="false">
      <c r="A50" s="2" t="s">
        <v>802</v>
      </c>
      <c r="B50" s="2" t="s">
        <v>284</v>
      </c>
      <c r="C50" s="2" t="n">
        <v>801</v>
      </c>
      <c r="D50" s="2" t="n">
        <v>153</v>
      </c>
      <c r="E50" s="2" t="n">
        <f aca="false">+F50-C50-D50</f>
        <v>2567</v>
      </c>
      <c r="F50" s="2" t="n">
        <v>3521</v>
      </c>
      <c r="G50" s="205" t="n">
        <f aca="false">C50/F50</f>
        <v>0.22749218971883</v>
      </c>
      <c r="H50" s="205" t="n">
        <f aca="false">D50/F50</f>
        <v>0.0434535643283158</v>
      </c>
      <c r="I50" s="205" t="n">
        <f aca="false">G50+H50</f>
        <v>0.270945754047146</v>
      </c>
      <c r="J50" s="205" t="n">
        <f aca="false">D50/(C50+D50)</f>
        <v>0.160377358490566</v>
      </c>
    </row>
    <row r="51" customFormat="false" ht="12" hidden="false" customHeight="false" outlineLevel="0" collapsed="false">
      <c r="A51" s="2" t="s">
        <v>803</v>
      </c>
      <c r="B51" s="2" t="s">
        <v>288</v>
      </c>
      <c r="C51" s="2" t="n">
        <v>2</v>
      </c>
      <c r="D51" s="2" t="n">
        <v>2</v>
      </c>
      <c r="E51" s="2" t="n">
        <f aca="false">+F51-C51-D51</f>
        <v>14</v>
      </c>
      <c r="F51" s="2" t="n">
        <v>18</v>
      </c>
      <c r="G51" s="205" t="n">
        <f aca="false">C51/F51</f>
        <v>0.111111111111111</v>
      </c>
      <c r="H51" s="205" t="n">
        <f aca="false">D51/F51</f>
        <v>0.111111111111111</v>
      </c>
      <c r="I51" s="205" t="n">
        <f aca="false">G51+H51</f>
        <v>0.222222222222222</v>
      </c>
      <c r="J51" s="205" t="n">
        <f aca="false">D51/(C51+D51)</f>
        <v>0.5</v>
      </c>
    </row>
    <row r="52" customFormat="false" ht="12" hidden="false" customHeight="false" outlineLevel="0" collapsed="false">
      <c r="A52" s="2" t="s">
        <v>804</v>
      </c>
      <c r="B52" s="2" t="s">
        <v>300</v>
      </c>
      <c r="C52" s="2" t="n">
        <v>8</v>
      </c>
      <c r="D52" s="2" t="n">
        <v>3</v>
      </c>
      <c r="E52" s="2" t="n">
        <f aca="false">+F52-C52-D52</f>
        <v>97</v>
      </c>
      <c r="F52" s="2" t="n">
        <v>108</v>
      </c>
      <c r="G52" s="205" t="n">
        <f aca="false">C52/F52</f>
        <v>0.0740740740740741</v>
      </c>
      <c r="H52" s="205" t="n">
        <f aca="false">D52/F52</f>
        <v>0.0277777777777778</v>
      </c>
      <c r="I52" s="205" t="n">
        <f aca="false">G52+H52</f>
        <v>0.101851851851852</v>
      </c>
      <c r="J52" s="205" t="n">
        <f aca="false">D52/(C52+D52)</f>
        <v>0.272727272727273</v>
      </c>
    </row>
    <row r="53" customFormat="false" ht="12" hidden="false" customHeight="false" outlineLevel="0" collapsed="false">
      <c r="A53" s="2" t="s">
        <v>805</v>
      </c>
      <c r="B53" s="2" t="s">
        <v>312</v>
      </c>
      <c r="C53" s="2" t="n">
        <v>35</v>
      </c>
      <c r="D53" s="2" t="n">
        <v>19</v>
      </c>
      <c r="E53" s="2" t="n">
        <f aca="false">+F53-C53-D53</f>
        <v>2820</v>
      </c>
      <c r="F53" s="2" t="n">
        <v>2874</v>
      </c>
      <c r="G53" s="205" t="n">
        <f aca="false">C53/F53</f>
        <v>0.012178148921364</v>
      </c>
      <c r="H53" s="205" t="n">
        <f aca="false">D53/F53</f>
        <v>0.00661099512874043</v>
      </c>
      <c r="I53" s="205" t="n">
        <f aca="false">G53+H53</f>
        <v>0.0187891440501044</v>
      </c>
      <c r="J53" s="205" t="n">
        <f aca="false">D53/(C53+D53)</f>
        <v>0.351851851851852</v>
      </c>
    </row>
    <row r="54" customFormat="false" ht="12" hidden="false" customHeight="false" outlineLevel="0" collapsed="false">
      <c r="A54" s="2" t="s">
        <v>806</v>
      </c>
      <c r="B54" s="2" t="s">
        <v>304</v>
      </c>
      <c r="C54" s="2" t="n">
        <v>2</v>
      </c>
      <c r="D54" s="2" t="n">
        <v>6</v>
      </c>
      <c r="E54" s="2" t="n">
        <f aca="false">+F54-C54-D54</f>
        <v>7</v>
      </c>
      <c r="F54" s="2" t="n">
        <v>15</v>
      </c>
      <c r="G54" s="205" t="n">
        <f aca="false">C54/F54</f>
        <v>0.133333333333333</v>
      </c>
      <c r="H54" s="205" t="n">
        <f aca="false">D54/F54</f>
        <v>0.4</v>
      </c>
      <c r="I54" s="205" t="n">
        <f aca="false">G54+H54</f>
        <v>0.533333333333333</v>
      </c>
      <c r="J54" s="205" t="n">
        <f aca="false">D54/(C54+D54)</f>
        <v>0.75</v>
      </c>
    </row>
    <row r="55" customFormat="false" ht="12" hidden="false" customHeight="false" outlineLevel="0" collapsed="false">
      <c r="A55" s="2" t="s">
        <v>807</v>
      </c>
      <c r="B55" s="2" t="s">
        <v>808</v>
      </c>
      <c r="E55" s="2" t="n">
        <f aca="false">+F55-C55-D55</f>
        <v>0</v>
      </c>
      <c r="G55" s="205" t="e">
        <f aca="false">C55/F55</f>
        <v>#DIV/0!</v>
      </c>
      <c r="H55" s="205" t="e">
        <f aca="false">D55/F55</f>
        <v>#DIV/0!</v>
      </c>
      <c r="I55" s="205" t="e">
        <f aca="false">G55+H55</f>
        <v>#DIV/0!</v>
      </c>
      <c r="J55" s="205" t="e">
        <f aca="false">D55/(C55+D55)</f>
        <v>#DIV/0!</v>
      </c>
    </row>
    <row r="56" customFormat="false" ht="12" hidden="false" customHeight="false" outlineLevel="0" collapsed="false">
      <c r="A56" s="2" t="s">
        <v>809</v>
      </c>
      <c r="B56" s="2" t="s">
        <v>324</v>
      </c>
      <c r="C56" s="2" t="n">
        <v>5</v>
      </c>
      <c r="D56" s="2" t="n">
        <v>2</v>
      </c>
      <c r="E56" s="2" t="n">
        <f aca="false">+F56-C56-D56</f>
        <v>180</v>
      </c>
      <c r="F56" s="2" t="n">
        <v>187</v>
      </c>
      <c r="G56" s="205" t="n">
        <f aca="false">C56/F56</f>
        <v>0.0267379679144385</v>
      </c>
      <c r="H56" s="205" t="n">
        <f aca="false">D56/F56</f>
        <v>0.0106951871657754</v>
      </c>
      <c r="I56" s="205" t="n">
        <f aca="false">G56+H56</f>
        <v>0.0374331550802139</v>
      </c>
      <c r="J56" s="205" t="n">
        <f aca="false">D56/(C56+D56)</f>
        <v>0.285714285714286</v>
      </c>
    </row>
    <row r="57" customFormat="false" ht="12" hidden="false" customHeight="false" outlineLevel="0" collapsed="false">
      <c r="A57" s="2" t="s">
        <v>810</v>
      </c>
      <c r="B57" s="2" t="s">
        <v>316</v>
      </c>
      <c r="E57" s="2" t="n">
        <f aca="false">+F57-C57-D57</f>
        <v>1</v>
      </c>
      <c r="F57" s="2" t="n">
        <v>1</v>
      </c>
      <c r="G57" s="205" t="n">
        <f aca="false">C57/F57</f>
        <v>0</v>
      </c>
      <c r="H57" s="205" t="n">
        <f aca="false">D57/F57</f>
        <v>0</v>
      </c>
      <c r="I57" s="205" t="n">
        <f aca="false">G57+H57</f>
        <v>0</v>
      </c>
      <c r="J57" s="205" t="e">
        <f aca="false">D57/(C57+D57)</f>
        <v>#DIV/0!</v>
      </c>
    </row>
    <row r="58" customFormat="false" ht="12" hidden="false" customHeight="false" outlineLevel="0" collapsed="false">
      <c r="A58" s="2" t="s">
        <v>811</v>
      </c>
      <c r="B58" s="2" t="s">
        <v>328</v>
      </c>
      <c r="C58" s="2" t="n">
        <v>78</v>
      </c>
      <c r="D58" s="2" t="n">
        <v>49</v>
      </c>
      <c r="E58" s="2" t="n">
        <f aca="false">+F58-C58-D58</f>
        <v>222</v>
      </c>
      <c r="F58" s="2" t="n">
        <v>349</v>
      </c>
      <c r="G58" s="205" t="n">
        <f aca="false">C58/F58</f>
        <v>0.223495702005731</v>
      </c>
      <c r="H58" s="205" t="n">
        <f aca="false">D58/F58</f>
        <v>0.140401146131805</v>
      </c>
      <c r="I58" s="205" t="n">
        <f aca="false">G58+H58</f>
        <v>0.363896848137536</v>
      </c>
      <c r="J58" s="205" t="n">
        <f aca="false">D58/(C58+D58)</f>
        <v>0.385826771653543</v>
      </c>
    </row>
    <row r="59" customFormat="false" ht="12" hidden="false" customHeight="false" outlineLevel="0" collapsed="false">
      <c r="A59" s="2" t="s">
        <v>812</v>
      </c>
      <c r="B59" s="2" t="s">
        <v>330</v>
      </c>
      <c r="C59" s="2" t="n">
        <v>168</v>
      </c>
      <c r="D59" s="2" t="n">
        <v>5</v>
      </c>
      <c r="E59" s="2" t="n">
        <f aca="false">+F59-C59-D59</f>
        <v>124</v>
      </c>
      <c r="F59" s="2" t="n">
        <v>297</v>
      </c>
      <c r="G59" s="205" t="n">
        <f aca="false">C59/F59</f>
        <v>0.565656565656566</v>
      </c>
      <c r="H59" s="205" t="n">
        <f aca="false">D59/F59</f>
        <v>0.0168350168350168</v>
      </c>
      <c r="I59" s="205" t="n">
        <f aca="false">G59+H59</f>
        <v>0.582491582491583</v>
      </c>
      <c r="J59" s="205" t="n">
        <f aca="false">D59/(C59+D59)</f>
        <v>0.0289017341040462</v>
      </c>
    </row>
    <row r="60" customFormat="false" ht="12" hidden="false" customHeight="false" outlineLevel="0" collapsed="false">
      <c r="A60" s="2" t="s">
        <v>813</v>
      </c>
      <c r="B60" s="2" t="s">
        <v>320</v>
      </c>
      <c r="E60" s="2" t="n">
        <f aca="false">+F60-C60-D60</f>
        <v>1</v>
      </c>
      <c r="F60" s="2" t="n">
        <v>1</v>
      </c>
      <c r="G60" s="205" t="n">
        <f aca="false">C60/F60</f>
        <v>0</v>
      </c>
      <c r="H60" s="205" t="n">
        <f aca="false">D60/F60</f>
        <v>0</v>
      </c>
      <c r="I60" s="205" t="n">
        <f aca="false">G60+H60</f>
        <v>0</v>
      </c>
      <c r="J60" s="205" t="e">
        <f aca="false">D60/(C60+D60)</f>
        <v>#DIV/0!</v>
      </c>
    </row>
    <row r="61" customFormat="false" ht="12" hidden="false" customHeight="false" outlineLevel="0" collapsed="false">
      <c r="A61" s="2" t="s">
        <v>814</v>
      </c>
      <c r="B61" s="2" t="s">
        <v>722</v>
      </c>
      <c r="E61" s="2" t="n">
        <f aca="false">+F61-C61-D61</f>
        <v>1</v>
      </c>
      <c r="F61" s="2" t="n">
        <v>1</v>
      </c>
      <c r="G61" s="205" t="n">
        <f aca="false">C61/F61</f>
        <v>0</v>
      </c>
      <c r="H61" s="205" t="n">
        <f aca="false">D61/F61</f>
        <v>0</v>
      </c>
      <c r="I61" s="205" t="n">
        <f aca="false">G61+H61</f>
        <v>0</v>
      </c>
      <c r="J61" s="205" t="e">
        <f aca="false">D61/(C61+D61)</f>
        <v>#DIV/0!</v>
      </c>
    </row>
    <row r="62" customFormat="false" ht="12" hidden="false" customHeight="false" outlineLevel="0" collapsed="false">
      <c r="A62" s="2" t="s">
        <v>815</v>
      </c>
      <c r="B62" s="2" t="s">
        <v>334</v>
      </c>
      <c r="E62" s="2" t="n">
        <f aca="false">+F62-C62-D62</f>
        <v>3</v>
      </c>
      <c r="F62" s="2" t="n">
        <v>3</v>
      </c>
      <c r="G62" s="205" t="n">
        <f aca="false">C62/F62</f>
        <v>0</v>
      </c>
      <c r="H62" s="205" t="n">
        <f aca="false">D62/F62</f>
        <v>0</v>
      </c>
      <c r="I62" s="205" t="n">
        <f aca="false">G62+H62</f>
        <v>0</v>
      </c>
      <c r="J62" s="205" t="e">
        <f aca="false">D62/(C62+D62)</f>
        <v>#DIV/0!</v>
      </c>
    </row>
    <row r="63" customFormat="false" ht="12" hidden="false" customHeight="false" outlineLevel="0" collapsed="false">
      <c r="A63" s="2" t="s">
        <v>816</v>
      </c>
      <c r="B63" s="2" t="s">
        <v>675</v>
      </c>
      <c r="E63" s="2" t="n">
        <f aca="false">+F63-C63-D63</f>
        <v>1</v>
      </c>
      <c r="F63" s="2" t="n">
        <v>1</v>
      </c>
      <c r="G63" s="205" t="n">
        <f aca="false">C63/F63</f>
        <v>0</v>
      </c>
      <c r="H63" s="205" t="n">
        <f aca="false">D63/F63</f>
        <v>0</v>
      </c>
      <c r="I63" s="205" t="n">
        <f aca="false">G63+H63</f>
        <v>0</v>
      </c>
      <c r="J63" s="205" t="e">
        <f aca="false">D63/(C63+D63)</f>
        <v>#DIV/0!</v>
      </c>
    </row>
    <row r="64" customFormat="false" ht="12" hidden="false" customHeight="false" outlineLevel="0" collapsed="false">
      <c r="A64" s="2" t="s">
        <v>817</v>
      </c>
      <c r="B64" s="2" t="s">
        <v>338</v>
      </c>
      <c r="E64" s="2" t="n">
        <f aca="false">+F64-C64-D64</f>
        <v>2</v>
      </c>
      <c r="F64" s="2" t="n">
        <v>2</v>
      </c>
      <c r="G64" s="205" t="n">
        <f aca="false">C64/F64</f>
        <v>0</v>
      </c>
      <c r="H64" s="205" t="n">
        <f aca="false">D64/F64</f>
        <v>0</v>
      </c>
      <c r="I64" s="205" t="n">
        <f aca="false">G64+H64</f>
        <v>0</v>
      </c>
      <c r="J64" s="205" t="e">
        <f aca="false">D64/(C64+D64)</f>
        <v>#DIV/0!</v>
      </c>
    </row>
    <row r="65" customFormat="false" ht="12" hidden="false" customHeight="false" outlineLevel="0" collapsed="false">
      <c r="A65" s="2" t="s">
        <v>818</v>
      </c>
      <c r="B65" s="2" t="s">
        <v>374</v>
      </c>
      <c r="C65" s="2" t="n">
        <v>17</v>
      </c>
      <c r="D65" s="2" t="n">
        <v>7</v>
      </c>
      <c r="E65" s="2" t="n">
        <f aca="false">+F65-C65-D65</f>
        <v>89</v>
      </c>
      <c r="F65" s="2" t="n">
        <v>113</v>
      </c>
      <c r="G65" s="205" t="n">
        <f aca="false">C65/F65</f>
        <v>0.150442477876106</v>
      </c>
      <c r="H65" s="205" t="n">
        <f aca="false">D65/F65</f>
        <v>0.0619469026548673</v>
      </c>
      <c r="I65" s="205" t="n">
        <f aca="false">G65+H65</f>
        <v>0.212389380530973</v>
      </c>
      <c r="J65" s="205" t="n">
        <f aca="false">D65/(C65+D65)</f>
        <v>0.291666666666667</v>
      </c>
    </row>
    <row r="66" customFormat="false" ht="12" hidden="false" customHeight="false" outlineLevel="0" collapsed="false">
      <c r="A66" s="2" t="s">
        <v>819</v>
      </c>
      <c r="B66" s="2" t="s">
        <v>346</v>
      </c>
      <c r="C66" s="2" t="n">
        <v>7</v>
      </c>
      <c r="D66" s="2" t="n">
        <v>1</v>
      </c>
      <c r="E66" s="2" t="n">
        <f aca="false">+F66-C66-D66</f>
        <v>26</v>
      </c>
      <c r="F66" s="2" t="n">
        <v>34</v>
      </c>
      <c r="G66" s="205" t="n">
        <f aca="false">C66/F66</f>
        <v>0.205882352941176</v>
      </c>
      <c r="H66" s="205" t="n">
        <f aca="false">D66/F66</f>
        <v>0.0294117647058824</v>
      </c>
      <c r="I66" s="205" t="n">
        <f aca="false">G66+H66</f>
        <v>0.235294117647059</v>
      </c>
      <c r="J66" s="205" t="n">
        <f aca="false">D66/(C66+D66)</f>
        <v>0.125</v>
      </c>
    </row>
    <row r="67" customFormat="false" ht="12" hidden="false" customHeight="false" outlineLevel="0" collapsed="false">
      <c r="A67" s="2" t="s">
        <v>820</v>
      </c>
      <c r="B67" s="2" t="s">
        <v>350</v>
      </c>
      <c r="C67" s="2" t="n">
        <v>3</v>
      </c>
      <c r="D67" s="2" t="n">
        <v>1</v>
      </c>
      <c r="E67" s="2" t="n">
        <f aca="false">+F67-C67-D67</f>
        <v>14</v>
      </c>
      <c r="F67" s="2" t="n">
        <v>18</v>
      </c>
      <c r="G67" s="205" t="n">
        <f aca="false">C67/F67</f>
        <v>0.166666666666667</v>
      </c>
      <c r="H67" s="205" t="n">
        <f aca="false">D67/F67</f>
        <v>0.0555555555555556</v>
      </c>
      <c r="I67" s="205" t="n">
        <f aca="false">G67+H67</f>
        <v>0.222222222222222</v>
      </c>
      <c r="J67" s="205" t="n">
        <f aca="false">D67/(C67+D67)</f>
        <v>0.25</v>
      </c>
    </row>
    <row r="68" customFormat="false" ht="12" hidden="false" customHeight="false" outlineLevel="0" collapsed="false">
      <c r="A68" s="2" t="s">
        <v>821</v>
      </c>
      <c r="B68" s="2" t="s">
        <v>609</v>
      </c>
      <c r="C68" s="2" t="n">
        <v>116</v>
      </c>
      <c r="D68" s="2" t="n">
        <v>95</v>
      </c>
      <c r="E68" s="2" t="n">
        <f aca="false">+F68-C68-D68</f>
        <v>1223</v>
      </c>
      <c r="F68" s="2" t="n">
        <v>1434</v>
      </c>
      <c r="G68" s="205" t="n">
        <f aca="false">C68/F68</f>
        <v>0.0808926080892608</v>
      </c>
      <c r="H68" s="205" t="n">
        <f aca="false">D68/F68</f>
        <v>0.0662482566248257</v>
      </c>
      <c r="I68" s="205" t="n">
        <f aca="false">G68+H68</f>
        <v>0.147140864714087</v>
      </c>
      <c r="J68" s="205" t="n">
        <f aca="false">D68/(C68+D68)</f>
        <v>0.450236966824645</v>
      </c>
    </row>
    <row r="69" customFormat="false" ht="12" hidden="false" customHeight="false" outlineLevel="0" collapsed="false">
      <c r="A69" s="2" t="s">
        <v>822</v>
      </c>
      <c r="B69" s="2" t="s">
        <v>370</v>
      </c>
      <c r="C69" s="2" t="n">
        <v>18</v>
      </c>
      <c r="D69" s="2" t="n">
        <v>1</v>
      </c>
      <c r="E69" s="2" t="n">
        <f aca="false">+F69-C69-D69</f>
        <v>4</v>
      </c>
      <c r="F69" s="2" t="n">
        <v>23</v>
      </c>
      <c r="G69" s="205" t="n">
        <f aca="false">C69/F69</f>
        <v>0.782608695652174</v>
      </c>
      <c r="H69" s="205" t="n">
        <f aca="false">D69/F69</f>
        <v>0.0434782608695652</v>
      </c>
      <c r="I69" s="205" t="n">
        <f aca="false">G69+H69</f>
        <v>0.826086956521739</v>
      </c>
      <c r="J69" s="205" t="n">
        <f aca="false">D69/(C69+D69)</f>
        <v>0.0526315789473684</v>
      </c>
    </row>
    <row r="70" customFormat="false" ht="12" hidden="false" customHeight="false" outlineLevel="0" collapsed="false">
      <c r="A70" s="2" t="s">
        <v>823</v>
      </c>
      <c r="B70" s="2" t="s">
        <v>378</v>
      </c>
      <c r="C70" s="2" t="n">
        <v>1</v>
      </c>
      <c r="E70" s="2" t="n">
        <f aca="false">+F70-C70-D70</f>
        <v>8</v>
      </c>
      <c r="F70" s="2" t="n">
        <v>9</v>
      </c>
      <c r="G70" s="205" t="n">
        <f aca="false">C70/F70</f>
        <v>0.111111111111111</v>
      </c>
      <c r="H70" s="205" t="n">
        <f aca="false">D70/F70</f>
        <v>0</v>
      </c>
      <c r="I70" s="205" t="n">
        <f aca="false">G70+H70</f>
        <v>0.111111111111111</v>
      </c>
      <c r="J70" s="205" t="n">
        <f aca="false">D70/(C70+D70)</f>
        <v>0</v>
      </c>
    </row>
    <row r="71" customFormat="false" ht="12" hidden="false" customHeight="false" outlineLevel="0" collapsed="false">
      <c r="A71" s="2" t="s">
        <v>824</v>
      </c>
      <c r="B71" s="2" t="s">
        <v>825</v>
      </c>
      <c r="E71" s="2" t="n">
        <f aca="false">+F71-C71-D71</f>
        <v>0</v>
      </c>
      <c r="G71" s="205" t="e">
        <f aca="false">C71/F71</f>
        <v>#DIV/0!</v>
      </c>
      <c r="H71" s="205" t="e">
        <f aca="false">D71/F71</f>
        <v>#DIV/0!</v>
      </c>
      <c r="I71" s="205" t="e">
        <f aca="false">G71+H71</f>
        <v>#DIV/0!</v>
      </c>
      <c r="J71" s="205" t="e">
        <f aca="false">D71/(C71+D71)</f>
        <v>#DIV/0!</v>
      </c>
    </row>
    <row r="72" customFormat="false" ht="12" hidden="false" customHeight="false" outlineLevel="0" collapsed="false">
      <c r="A72" s="2" t="s">
        <v>826</v>
      </c>
      <c r="B72" s="2" t="s">
        <v>382</v>
      </c>
      <c r="C72" s="2" t="n">
        <v>3</v>
      </c>
      <c r="D72" s="2" t="n">
        <v>1</v>
      </c>
      <c r="E72" s="2" t="n">
        <f aca="false">+F72-C72-D72</f>
        <v>37</v>
      </c>
      <c r="F72" s="2" t="n">
        <v>41</v>
      </c>
      <c r="G72" s="205" t="n">
        <f aca="false">C72/F72</f>
        <v>0.0731707317073171</v>
      </c>
      <c r="H72" s="205" t="n">
        <f aca="false">D72/F72</f>
        <v>0.024390243902439</v>
      </c>
      <c r="I72" s="205" t="n">
        <f aca="false">G72+H72</f>
        <v>0.0975609756097561</v>
      </c>
      <c r="J72" s="205" t="n">
        <f aca="false">D72/(C72+D72)</f>
        <v>0.25</v>
      </c>
    </row>
    <row r="73" customFormat="false" ht="12" hidden="false" customHeight="false" outlineLevel="0" collapsed="false">
      <c r="A73" s="2" t="s">
        <v>827</v>
      </c>
      <c r="B73" s="2" t="s">
        <v>394</v>
      </c>
      <c r="C73" s="2" t="n">
        <v>3</v>
      </c>
      <c r="D73" s="2" t="n">
        <v>1</v>
      </c>
      <c r="E73" s="2" t="n">
        <f aca="false">+F73-C73-D73</f>
        <v>33</v>
      </c>
      <c r="F73" s="2" t="n">
        <v>37</v>
      </c>
      <c r="G73" s="205" t="n">
        <f aca="false">C73/F73</f>
        <v>0.0810810810810811</v>
      </c>
      <c r="H73" s="205" t="n">
        <f aca="false">D73/F73</f>
        <v>0.027027027027027</v>
      </c>
      <c r="I73" s="205" t="n">
        <f aca="false">G73+H73</f>
        <v>0.108108108108108</v>
      </c>
      <c r="J73" s="205" t="n">
        <f aca="false">D73/(C73+D73)</f>
        <v>0.25</v>
      </c>
    </row>
    <row r="74" customFormat="false" ht="12" hidden="false" customHeight="false" outlineLevel="0" collapsed="false">
      <c r="A74" s="2" t="s">
        <v>828</v>
      </c>
      <c r="B74" s="2" t="s">
        <v>398</v>
      </c>
      <c r="C74" s="2" t="n">
        <v>53</v>
      </c>
      <c r="D74" s="2" t="n">
        <v>110</v>
      </c>
      <c r="E74" s="2" t="n">
        <f aca="false">+F74-C74-D74</f>
        <v>87</v>
      </c>
      <c r="F74" s="2" t="n">
        <v>250</v>
      </c>
      <c r="G74" s="205" t="n">
        <f aca="false">C74/F74</f>
        <v>0.212</v>
      </c>
      <c r="H74" s="205" t="n">
        <f aca="false">D74/F74</f>
        <v>0.44</v>
      </c>
      <c r="I74" s="205" t="n">
        <f aca="false">G74+H74</f>
        <v>0.652</v>
      </c>
      <c r="J74" s="205" t="n">
        <f aca="false">D74/(C74+D74)</f>
        <v>0.674846625766871</v>
      </c>
    </row>
    <row r="75" customFormat="false" ht="12" hidden="false" customHeight="false" outlineLevel="0" collapsed="false">
      <c r="A75" s="2" t="s">
        <v>829</v>
      </c>
      <c r="B75" s="2" t="s">
        <v>414</v>
      </c>
      <c r="C75" s="2" t="n">
        <v>1</v>
      </c>
      <c r="D75" s="2" t="n">
        <v>7</v>
      </c>
      <c r="E75" s="2" t="n">
        <f aca="false">+F75-C75-D75</f>
        <v>48</v>
      </c>
      <c r="F75" s="2" t="n">
        <v>56</v>
      </c>
      <c r="G75" s="205" t="n">
        <f aca="false">C75/F75</f>
        <v>0.0178571428571429</v>
      </c>
      <c r="H75" s="205" t="n">
        <f aca="false">D75/F75</f>
        <v>0.125</v>
      </c>
      <c r="I75" s="205" t="n">
        <f aca="false">G75+H75</f>
        <v>0.142857142857143</v>
      </c>
      <c r="J75" s="205" t="n">
        <f aca="false">D75/(C75+D75)</f>
        <v>0.875</v>
      </c>
    </row>
    <row r="76" customFormat="false" ht="12" hidden="false" customHeight="false" outlineLevel="0" collapsed="false">
      <c r="A76" s="2" t="s">
        <v>830</v>
      </c>
      <c r="B76" s="2" t="s">
        <v>446</v>
      </c>
      <c r="E76" s="2" t="n">
        <f aca="false">+F76-C76-D76</f>
        <v>2</v>
      </c>
      <c r="F76" s="2" t="n">
        <v>2</v>
      </c>
      <c r="G76" s="205" t="n">
        <f aca="false">C76/F76</f>
        <v>0</v>
      </c>
      <c r="H76" s="205" t="n">
        <f aca="false">D76/F76</f>
        <v>0</v>
      </c>
      <c r="I76" s="205" t="n">
        <f aca="false">G76+H76</f>
        <v>0</v>
      </c>
      <c r="J76" s="205" t="e">
        <f aca="false">D76/(C76+D76)</f>
        <v>#DIV/0!</v>
      </c>
    </row>
    <row r="77" customFormat="false" ht="12" hidden="false" customHeight="false" outlineLevel="0" collapsed="false">
      <c r="A77" s="2" t="s">
        <v>831</v>
      </c>
      <c r="B77" s="2" t="s">
        <v>422</v>
      </c>
      <c r="C77" s="2" t="n">
        <v>45</v>
      </c>
      <c r="D77" s="2" t="n">
        <v>40</v>
      </c>
      <c r="E77" s="2" t="n">
        <f aca="false">+F77-C77-D77</f>
        <v>2277</v>
      </c>
      <c r="F77" s="2" t="n">
        <v>2362</v>
      </c>
      <c r="G77" s="205" t="n">
        <f aca="false">C77/F77</f>
        <v>0.0190516511430991</v>
      </c>
      <c r="H77" s="205" t="n">
        <f aca="false">D77/F77</f>
        <v>0.0169348010160881</v>
      </c>
      <c r="I77" s="205" t="n">
        <f aca="false">G77+H77</f>
        <v>0.0359864521591871</v>
      </c>
      <c r="J77" s="205" t="n">
        <f aca="false">D77/(C77+D77)</f>
        <v>0.470588235294118</v>
      </c>
    </row>
    <row r="78" customFormat="false" ht="12" hidden="false" customHeight="false" outlineLevel="0" collapsed="false">
      <c r="A78" s="2" t="s">
        <v>832</v>
      </c>
      <c r="B78" s="2" t="s">
        <v>402</v>
      </c>
      <c r="C78" s="2" t="n">
        <v>58</v>
      </c>
      <c r="D78" s="2" t="n">
        <v>17</v>
      </c>
      <c r="E78" s="2" t="n">
        <f aca="false">+F78-C78-D78</f>
        <v>304</v>
      </c>
      <c r="F78" s="2" t="n">
        <v>379</v>
      </c>
      <c r="G78" s="205" t="n">
        <f aca="false">C78/F78</f>
        <v>0.153034300791557</v>
      </c>
      <c r="H78" s="205" t="n">
        <f aca="false">D78/F78</f>
        <v>0.0448548812664908</v>
      </c>
      <c r="I78" s="205" t="n">
        <f aca="false">G78+H78</f>
        <v>0.197889182058047</v>
      </c>
      <c r="J78" s="205" t="n">
        <f aca="false">D78/(C78+D78)</f>
        <v>0.226666666666667</v>
      </c>
    </row>
    <row r="79" customFormat="false" ht="12" hidden="false" customHeight="false" outlineLevel="0" collapsed="false">
      <c r="A79" s="2" t="s">
        <v>833</v>
      </c>
      <c r="B79" s="2" t="s">
        <v>438</v>
      </c>
      <c r="D79" s="2" t="n">
        <v>1</v>
      </c>
      <c r="E79" s="2" t="n">
        <f aca="false">+F79-C79-D79</f>
        <v>1</v>
      </c>
      <c r="F79" s="2" t="n">
        <v>2</v>
      </c>
      <c r="G79" s="205" t="n">
        <f aca="false">C79/F79</f>
        <v>0</v>
      </c>
      <c r="H79" s="205" t="n">
        <f aca="false">D79/F79</f>
        <v>0.5</v>
      </c>
      <c r="I79" s="205" t="n">
        <f aca="false">G79+H79</f>
        <v>0.5</v>
      </c>
      <c r="J79" s="205" t="n">
        <f aca="false">D79/(C79+D79)</f>
        <v>1</v>
      </c>
    </row>
    <row r="80" customFormat="false" ht="12" hidden="false" customHeight="false" outlineLevel="0" collapsed="false">
      <c r="A80" s="2" t="s">
        <v>834</v>
      </c>
      <c r="B80" s="2" t="s">
        <v>434</v>
      </c>
      <c r="C80" s="2" t="n">
        <v>190</v>
      </c>
      <c r="D80" s="2" t="n">
        <v>8</v>
      </c>
      <c r="E80" s="2" t="n">
        <f aca="false">+F80-C80-D80</f>
        <v>751</v>
      </c>
      <c r="F80" s="2" t="n">
        <v>949</v>
      </c>
      <c r="G80" s="205" t="n">
        <f aca="false">C80/F80</f>
        <v>0.200210748155954</v>
      </c>
      <c r="H80" s="205" t="n">
        <f aca="false">D80/F80</f>
        <v>0.00842992623814542</v>
      </c>
      <c r="I80" s="205" t="n">
        <f aca="false">G80+H80</f>
        <v>0.208640674394099</v>
      </c>
      <c r="J80" s="205" t="n">
        <f aca="false">D80/(C80+D80)</f>
        <v>0.0404040404040404</v>
      </c>
    </row>
    <row r="81" customFormat="false" ht="12" hidden="false" customHeight="false" outlineLevel="0" collapsed="false">
      <c r="A81" s="2" t="s">
        <v>835</v>
      </c>
      <c r="B81" s="2" t="s">
        <v>442</v>
      </c>
      <c r="D81" s="2" t="n">
        <v>2</v>
      </c>
      <c r="E81" s="2" t="n">
        <f aca="false">+F81-C81-D81</f>
        <v>3</v>
      </c>
      <c r="F81" s="2" t="n">
        <v>5</v>
      </c>
      <c r="G81" s="205" t="n">
        <f aca="false">C81/F81</f>
        <v>0</v>
      </c>
      <c r="H81" s="205" t="n">
        <f aca="false">D81/F81</f>
        <v>0.4</v>
      </c>
      <c r="I81" s="205" t="n">
        <f aca="false">G81+H81</f>
        <v>0.4</v>
      </c>
      <c r="J81" s="205" t="n">
        <f aca="false">D81/(C81+D81)</f>
        <v>1</v>
      </c>
    </row>
    <row r="82" customFormat="false" ht="12" hidden="false" customHeight="false" outlineLevel="0" collapsed="false">
      <c r="A82" s="2" t="s">
        <v>836</v>
      </c>
      <c r="B82" s="2" t="s">
        <v>406</v>
      </c>
      <c r="E82" s="2" t="n">
        <f aca="false">+F82-C82-D82</f>
        <v>88</v>
      </c>
      <c r="F82" s="2" t="n">
        <v>88</v>
      </c>
      <c r="G82" s="205" t="n">
        <f aca="false">C82/F82</f>
        <v>0</v>
      </c>
      <c r="H82" s="205" t="n">
        <f aca="false">D82/F82</f>
        <v>0</v>
      </c>
      <c r="I82" s="205" t="n">
        <f aca="false">G82+H82</f>
        <v>0</v>
      </c>
      <c r="J82" s="205" t="e">
        <f aca="false">D82/(C82+D82)</f>
        <v>#DIV/0!</v>
      </c>
    </row>
    <row r="83" customFormat="false" ht="12" hidden="false" customHeight="false" outlineLevel="0" collapsed="false">
      <c r="A83" s="2" t="s">
        <v>837</v>
      </c>
      <c r="B83" s="2" t="s">
        <v>430</v>
      </c>
      <c r="C83" s="2" t="n">
        <v>10</v>
      </c>
      <c r="D83" s="2" t="n">
        <v>7</v>
      </c>
      <c r="E83" s="2" t="n">
        <f aca="false">+F83-C83-D83</f>
        <v>128</v>
      </c>
      <c r="F83" s="2" t="n">
        <v>145</v>
      </c>
      <c r="G83" s="205" t="n">
        <f aca="false">C83/F83</f>
        <v>0.0689655172413793</v>
      </c>
      <c r="H83" s="205" t="n">
        <f aca="false">D83/F83</f>
        <v>0.0482758620689655</v>
      </c>
      <c r="I83" s="205" t="n">
        <f aca="false">G83+H83</f>
        <v>0.117241379310345</v>
      </c>
      <c r="J83" s="205" t="n">
        <f aca="false">D83/(C83+D83)</f>
        <v>0.411764705882353</v>
      </c>
    </row>
    <row r="84" customFormat="false" ht="12" hidden="false" customHeight="false" outlineLevel="0" collapsed="false">
      <c r="A84" s="2" t="s">
        <v>838</v>
      </c>
      <c r="B84" s="2" t="s">
        <v>410</v>
      </c>
      <c r="C84" s="2" t="n">
        <v>4</v>
      </c>
      <c r="D84" s="2" t="n">
        <v>2</v>
      </c>
      <c r="E84" s="2" t="n">
        <f aca="false">+F84-C84-D84</f>
        <v>63</v>
      </c>
      <c r="F84" s="2" t="n">
        <v>69</v>
      </c>
      <c r="G84" s="205" t="n">
        <f aca="false">C84/F84</f>
        <v>0.0579710144927536</v>
      </c>
      <c r="H84" s="205" t="n">
        <f aca="false">D84/F84</f>
        <v>0.0289855072463768</v>
      </c>
      <c r="I84" s="205" t="n">
        <f aca="false">G84+H84</f>
        <v>0.0869565217391304</v>
      </c>
      <c r="J84" s="205" t="n">
        <f aca="false">D84/(C84+D84)</f>
        <v>0.333333333333333</v>
      </c>
    </row>
    <row r="85" customFormat="false" ht="12" hidden="false" customHeight="false" outlineLevel="0" collapsed="false">
      <c r="A85" s="2" t="s">
        <v>839</v>
      </c>
      <c r="B85" s="2" t="s">
        <v>465</v>
      </c>
      <c r="C85" s="2" t="n">
        <v>7</v>
      </c>
      <c r="D85" s="2" t="n">
        <v>8</v>
      </c>
      <c r="E85" s="2" t="n">
        <f aca="false">+F85-C85-D85</f>
        <v>88</v>
      </c>
      <c r="F85" s="2" t="n">
        <v>103</v>
      </c>
      <c r="G85" s="205" t="n">
        <f aca="false">C85/F85</f>
        <v>0.0679611650485437</v>
      </c>
      <c r="H85" s="205" t="n">
        <f aca="false">D85/F85</f>
        <v>0.0776699029126214</v>
      </c>
      <c r="I85" s="205" t="n">
        <f aca="false">G85+H85</f>
        <v>0.145631067961165</v>
      </c>
      <c r="J85" s="205" t="n">
        <f aca="false">D85/(C85+D85)</f>
        <v>0.533333333333333</v>
      </c>
    </row>
    <row r="86" customFormat="false" ht="12" hidden="false" customHeight="false" outlineLevel="0" collapsed="false">
      <c r="A86" s="2" t="s">
        <v>840</v>
      </c>
      <c r="B86" s="2" t="s">
        <v>462</v>
      </c>
      <c r="E86" s="2" t="n">
        <f aca="false">+F86-C86-D86</f>
        <v>10</v>
      </c>
      <c r="F86" s="2" t="n">
        <v>10</v>
      </c>
      <c r="G86" s="205" t="n">
        <f aca="false">C86/F86</f>
        <v>0</v>
      </c>
      <c r="H86" s="205" t="n">
        <f aca="false">D86/F86</f>
        <v>0</v>
      </c>
      <c r="I86" s="205" t="n">
        <f aca="false">G86+H86</f>
        <v>0</v>
      </c>
      <c r="J86" s="205" t="e">
        <f aca="false">D86/(C86+D86)</f>
        <v>#DIV/0!</v>
      </c>
    </row>
    <row r="87" customFormat="false" ht="12" hidden="false" customHeight="false" outlineLevel="0" collapsed="false">
      <c r="A87" s="2" t="s">
        <v>841</v>
      </c>
      <c r="B87" s="2" t="s">
        <v>454</v>
      </c>
      <c r="C87" s="2" t="n">
        <v>12</v>
      </c>
      <c r="D87" s="2" t="n">
        <v>6</v>
      </c>
      <c r="E87" s="2" t="n">
        <f aca="false">+F87-C87-D87</f>
        <v>34</v>
      </c>
      <c r="F87" s="2" t="n">
        <v>52</v>
      </c>
      <c r="G87" s="205" t="n">
        <f aca="false">C87/F87</f>
        <v>0.230769230769231</v>
      </c>
      <c r="H87" s="205" t="n">
        <f aca="false">D87/F87</f>
        <v>0.115384615384615</v>
      </c>
      <c r="I87" s="205" t="n">
        <f aca="false">G87+H87</f>
        <v>0.346153846153846</v>
      </c>
      <c r="J87" s="205" t="n">
        <f aca="false">D87/(C87+D87)</f>
        <v>0.333333333333333</v>
      </c>
    </row>
    <row r="88" customFormat="false" ht="12" hidden="false" customHeight="false" outlineLevel="0" collapsed="false">
      <c r="A88" s="2" t="s">
        <v>842</v>
      </c>
      <c r="B88" s="2" t="s">
        <v>458</v>
      </c>
      <c r="C88" s="2" t="n">
        <v>444</v>
      </c>
      <c r="D88" s="2" t="n">
        <v>62</v>
      </c>
      <c r="E88" s="2" t="n">
        <f aca="false">+F88-C88-D88</f>
        <v>1932</v>
      </c>
      <c r="F88" s="2" t="n">
        <v>2438</v>
      </c>
      <c r="G88" s="205" t="n">
        <f aca="false">C88/F88</f>
        <v>0.182116488925349</v>
      </c>
      <c r="H88" s="205" t="n">
        <f aca="false">D88/F88</f>
        <v>0.0254306808859721</v>
      </c>
      <c r="I88" s="205" t="n">
        <f aca="false">G88+H88</f>
        <v>0.207547169811321</v>
      </c>
      <c r="J88" s="205" t="n">
        <f aca="false">D88/(C88+D88)</f>
        <v>0.122529644268775</v>
      </c>
    </row>
    <row r="89" customFormat="false" ht="12" hidden="false" customHeight="false" outlineLevel="0" collapsed="false">
      <c r="A89" s="2" t="s">
        <v>843</v>
      </c>
      <c r="B89" s="2" t="s">
        <v>589</v>
      </c>
      <c r="C89" s="2" t="n">
        <v>13</v>
      </c>
      <c r="E89" s="2" t="n">
        <f aca="false">+F89-C89-D89</f>
        <v>9</v>
      </c>
      <c r="F89" s="2" t="n">
        <v>22</v>
      </c>
      <c r="G89" s="205" t="n">
        <f aca="false">C89/F89</f>
        <v>0.590909090909091</v>
      </c>
      <c r="H89" s="205" t="n">
        <f aca="false">D89/F89</f>
        <v>0</v>
      </c>
      <c r="I89" s="205" t="n">
        <f aca="false">G89+H89</f>
        <v>0.590909090909091</v>
      </c>
      <c r="J89" s="205" t="n">
        <f aca="false">D89/(C89+D89)</f>
        <v>0</v>
      </c>
    </row>
    <row r="90" customFormat="false" ht="12" hidden="false" customHeight="false" outlineLevel="0" collapsed="false">
      <c r="A90" s="2" t="s">
        <v>844</v>
      </c>
      <c r="B90" s="2" t="s">
        <v>597</v>
      </c>
      <c r="C90" s="2" t="n">
        <v>1</v>
      </c>
      <c r="D90" s="2" t="n">
        <v>1</v>
      </c>
      <c r="E90" s="2" t="n">
        <f aca="false">+F90-C90-D90</f>
        <v>4</v>
      </c>
      <c r="F90" s="2" t="n">
        <v>6</v>
      </c>
      <c r="G90" s="205" t="n">
        <f aca="false">C90/F90</f>
        <v>0.166666666666667</v>
      </c>
      <c r="H90" s="205" t="n">
        <f aca="false">D90/F90</f>
        <v>0.166666666666667</v>
      </c>
      <c r="I90" s="205" t="n">
        <f aca="false">G90+H90</f>
        <v>0.333333333333333</v>
      </c>
      <c r="J90" s="205" t="n">
        <f aca="false">D90/(C90+D90)</f>
        <v>0.5</v>
      </c>
    </row>
    <row r="91" customFormat="false" ht="12" hidden="false" customHeight="false" outlineLevel="0" collapsed="false">
      <c r="A91" s="2" t="s">
        <v>845</v>
      </c>
      <c r="B91" s="2" t="s">
        <v>477</v>
      </c>
      <c r="C91" s="2" t="n">
        <v>170</v>
      </c>
      <c r="D91" s="2" t="n">
        <v>46</v>
      </c>
      <c r="E91" s="2" t="n">
        <f aca="false">+F91-C91-D91</f>
        <v>1755</v>
      </c>
      <c r="F91" s="2" t="n">
        <v>1971</v>
      </c>
      <c r="G91" s="205" t="n">
        <f aca="false">C91/F91</f>
        <v>0.0862506341958397</v>
      </c>
      <c r="H91" s="205" t="n">
        <f aca="false">D91/F91</f>
        <v>0.0233384069000507</v>
      </c>
      <c r="I91" s="205" t="n">
        <f aca="false">G91+H91</f>
        <v>0.10958904109589</v>
      </c>
      <c r="J91" s="205" t="n">
        <f aca="false">D91/(C91+D91)</f>
        <v>0.212962962962963</v>
      </c>
    </row>
    <row r="92" customFormat="false" ht="12" hidden="false" customHeight="false" outlineLevel="0" collapsed="false">
      <c r="A92" s="2" t="s">
        <v>777</v>
      </c>
      <c r="B92" s="2" t="s">
        <v>485</v>
      </c>
      <c r="C92" s="2" t="n">
        <v>27</v>
      </c>
      <c r="D92" s="2" t="n">
        <v>5</v>
      </c>
      <c r="E92" s="2" t="n">
        <f aca="false">+F92-C92-D92</f>
        <v>22</v>
      </c>
      <c r="F92" s="2" t="n">
        <v>54</v>
      </c>
      <c r="G92" s="205" t="n">
        <f aca="false">C92/F92</f>
        <v>0.5</v>
      </c>
      <c r="H92" s="205" t="n">
        <f aca="false">D92/F92</f>
        <v>0.0925925925925926</v>
      </c>
      <c r="I92" s="205" t="n">
        <f aca="false">G92+H92</f>
        <v>0.592592592592593</v>
      </c>
      <c r="J92" s="205" t="n">
        <f aca="false">D92/(C92+D92)</f>
        <v>0.15625</v>
      </c>
    </row>
    <row r="93" customFormat="false" ht="12" hidden="false" customHeight="false" outlineLevel="0" collapsed="false">
      <c r="A93" s="2" t="s">
        <v>846</v>
      </c>
      <c r="B93" s="2" t="s">
        <v>469</v>
      </c>
      <c r="C93" s="2" t="n">
        <v>4</v>
      </c>
      <c r="D93" s="2" t="n">
        <v>3</v>
      </c>
      <c r="E93" s="2" t="n">
        <f aca="false">+F93-C93-D93</f>
        <v>40</v>
      </c>
      <c r="F93" s="2" t="n">
        <v>47</v>
      </c>
      <c r="G93" s="205" t="n">
        <f aca="false">C93/F93</f>
        <v>0.0851063829787234</v>
      </c>
      <c r="H93" s="205" t="n">
        <f aca="false">D93/F93</f>
        <v>0.0638297872340426</v>
      </c>
      <c r="I93" s="205" t="n">
        <f aca="false">G93+H93</f>
        <v>0.148936170212766</v>
      </c>
      <c r="J93" s="205" t="n">
        <f aca="false">D93/(C93+D93)</f>
        <v>0.428571428571429</v>
      </c>
    </row>
    <row r="94" customFormat="false" ht="12" hidden="false" customHeight="false" outlineLevel="0" collapsed="false">
      <c r="A94" s="2" t="s">
        <v>847</v>
      </c>
      <c r="B94" s="2" t="s">
        <v>473</v>
      </c>
      <c r="E94" s="2" t="n">
        <f aca="false">+F94-C94-D94</f>
        <v>1</v>
      </c>
      <c r="F94" s="2" t="n">
        <v>1</v>
      </c>
      <c r="G94" s="205" t="n">
        <f aca="false">C94/F94</f>
        <v>0</v>
      </c>
      <c r="H94" s="205" t="n">
        <f aca="false">D94/F94</f>
        <v>0</v>
      </c>
      <c r="I94" s="205" t="n">
        <f aca="false">G94+H94</f>
        <v>0</v>
      </c>
      <c r="J94" s="205" t="e">
        <f aca="false">D94/(C94+D94)</f>
        <v>#DIV/0!</v>
      </c>
    </row>
    <row r="95" customFormat="false" ht="12" hidden="false" customHeight="false" outlineLevel="0" collapsed="false">
      <c r="A95" s="2" t="s">
        <v>848</v>
      </c>
      <c r="B95" s="2" t="s">
        <v>481</v>
      </c>
      <c r="E95" s="2" t="n">
        <f aca="false">+F95-C95-D95</f>
        <v>1</v>
      </c>
      <c r="F95" s="2" t="n">
        <v>1</v>
      </c>
      <c r="G95" s="205" t="n">
        <f aca="false">C95/F95</f>
        <v>0</v>
      </c>
      <c r="H95" s="205" t="n">
        <f aca="false">D95/F95</f>
        <v>0</v>
      </c>
      <c r="I95" s="205" t="n">
        <f aca="false">G95+H95</f>
        <v>0</v>
      </c>
      <c r="J95" s="205" t="e">
        <f aca="false">D95/(C95+D95)</f>
        <v>#DIV/0!</v>
      </c>
    </row>
    <row r="96" customFormat="false" ht="12" hidden="false" customHeight="false" outlineLevel="0" collapsed="false">
      <c r="A96" s="2" t="s">
        <v>849</v>
      </c>
      <c r="B96" s="2" t="s">
        <v>850</v>
      </c>
      <c r="C96" s="2" t="n">
        <v>443</v>
      </c>
      <c r="D96" s="2" t="n">
        <v>125</v>
      </c>
      <c r="E96" s="2" t="n">
        <f aca="false">+F96-C96-D96</f>
        <v>2220</v>
      </c>
      <c r="F96" s="2" t="n">
        <v>2788</v>
      </c>
      <c r="G96" s="205" t="n">
        <f aca="false">C96/F96</f>
        <v>0.158895265423242</v>
      </c>
      <c r="H96" s="205" t="n">
        <f aca="false">D96/F96</f>
        <v>0.0448350071736012</v>
      </c>
      <c r="I96" s="205" t="n">
        <f aca="false">G96+H96</f>
        <v>0.203730272596844</v>
      </c>
      <c r="J96" s="205" t="n">
        <f aca="false">D96/(C96+D96)</f>
        <v>0.220070422535211</v>
      </c>
    </row>
    <row r="97" customFormat="false" ht="12" hidden="false" customHeight="false" outlineLevel="0" collapsed="false">
      <c r="A97" s="2" t="s">
        <v>851</v>
      </c>
      <c r="B97" s="2" t="s">
        <v>852</v>
      </c>
      <c r="C97" s="2" t="n">
        <v>1</v>
      </c>
      <c r="D97" s="2" t="n">
        <v>1</v>
      </c>
      <c r="E97" s="2" t="n">
        <f aca="false">+F97-C97-D97</f>
        <v>272</v>
      </c>
      <c r="F97" s="2" t="n">
        <v>274</v>
      </c>
      <c r="G97" s="205" t="n">
        <f aca="false">C97/F97</f>
        <v>0.00364963503649635</v>
      </c>
      <c r="H97" s="205" t="n">
        <f aca="false">D97/F97</f>
        <v>0.00364963503649635</v>
      </c>
      <c r="I97" s="205" t="n">
        <f aca="false">G97+H97</f>
        <v>0.0072992700729927</v>
      </c>
      <c r="J97" s="205" t="n">
        <f aca="false">D97/(C97+D97)</f>
        <v>0.5</v>
      </c>
    </row>
    <row r="98" customFormat="false" ht="12" hidden="false" customHeight="false" outlineLevel="0" collapsed="false">
      <c r="A98" s="2" t="s">
        <v>853</v>
      </c>
      <c r="B98" s="2" t="s">
        <v>684</v>
      </c>
      <c r="E98" s="2" t="n">
        <f aca="false">+F98-C98-D98</f>
        <v>3</v>
      </c>
      <c r="F98" s="2" t="n">
        <v>3</v>
      </c>
      <c r="G98" s="205" t="n">
        <f aca="false">C98/F98</f>
        <v>0</v>
      </c>
      <c r="H98" s="205" t="n">
        <f aca="false">D98/F98</f>
        <v>0</v>
      </c>
      <c r="I98" s="205" t="n">
        <f aca="false">G98+H98</f>
        <v>0</v>
      </c>
      <c r="J98" s="205" t="e">
        <f aca="false">D98/(C98+D98)</f>
        <v>#DIV/0!</v>
      </c>
    </row>
    <row r="99" customFormat="false" ht="12" hidden="false" customHeight="false" outlineLevel="0" collapsed="false">
      <c r="A99" s="2" t="s">
        <v>854</v>
      </c>
      <c r="B99" s="2" t="s">
        <v>501</v>
      </c>
      <c r="C99" s="2" t="n">
        <v>376</v>
      </c>
      <c r="D99" s="2" t="n">
        <v>81</v>
      </c>
      <c r="E99" s="2" t="n">
        <f aca="false">+F99-C99-D99</f>
        <v>944</v>
      </c>
      <c r="F99" s="2" t="n">
        <v>1401</v>
      </c>
      <c r="G99" s="205" t="n">
        <f aca="false">C99/F99</f>
        <v>0.268379728765168</v>
      </c>
      <c r="H99" s="205" t="n">
        <f aca="false">D99/F99</f>
        <v>0.0578158458244111</v>
      </c>
      <c r="I99" s="205" t="n">
        <f aca="false">G99+H99</f>
        <v>0.326195574589579</v>
      </c>
      <c r="J99" s="205" t="n">
        <f aca="false">D99/(C99+D99)</f>
        <v>0.177242888402626</v>
      </c>
    </row>
    <row r="100" customFormat="false" ht="12" hidden="false" customHeight="false" outlineLevel="0" collapsed="false">
      <c r="A100" s="2" t="s">
        <v>855</v>
      </c>
      <c r="B100" s="2" t="s">
        <v>505</v>
      </c>
      <c r="C100" s="2" t="n">
        <v>35</v>
      </c>
      <c r="D100" s="2" t="n">
        <v>3</v>
      </c>
      <c r="E100" s="2" t="n">
        <f aca="false">+F100-C100-D100</f>
        <v>93</v>
      </c>
      <c r="F100" s="2" t="n">
        <v>131</v>
      </c>
      <c r="G100" s="205" t="n">
        <f aca="false">C100/F100</f>
        <v>0.267175572519084</v>
      </c>
      <c r="H100" s="205" t="n">
        <f aca="false">D100/F100</f>
        <v>0.0229007633587786</v>
      </c>
      <c r="I100" s="205" t="n">
        <f aca="false">G100+H100</f>
        <v>0.290076335877863</v>
      </c>
      <c r="J100" s="205" t="n">
        <f aca="false">D100/(C100+D100)</f>
        <v>0.0789473684210526</v>
      </c>
    </row>
    <row r="101" customFormat="false" ht="12" hidden="false" customHeight="false" outlineLevel="0" collapsed="false">
      <c r="A101" s="2" t="s">
        <v>856</v>
      </c>
      <c r="B101" s="2" t="s">
        <v>857</v>
      </c>
      <c r="C101" s="2" t="n">
        <v>115</v>
      </c>
      <c r="D101" s="2" t="n">
        <v>25</v>
      </c>
      <c r="E101" s="2" t="n">
        <f aca="false">+F101-C101-D101</f>
        <v>1019</v>
      </c>
      <c r="F101" s="2" t="n">
        <v>1159</v>
      </c>
      <c r="G101" s="205" t="n">
        <f aca="false">C101/F101</f>
        <v>0.0992234685073339</v>
      </c>
      <c r="H101" s="205" t="n">
        <f aca="false">D101/F101</f>
        <v>0.0215703192407248</v>
      </c>
      <c r="I101" s="205" t="n">
        <f aca="false">G101+H101</f>
        <v>0.120793787748059</v>
      </c>
      <c r="J101" s="205" t="n">
        <f aca="false">D101/(C101+D101)</f>
        <v>0.178571428571429</v>
      </c>
    </row>
    <row r="102" customFormat="false" ht="12" hidden="false" customHeight="false" outlineLevel="0" collapsed="false">
      <c r="A102" s="2" t="s">
        <v>858</v>
      </c>
      <c r="B102" s="2" t="s">
        <v>537</v>
      </c>
      <c r="D102" s="2" t="n">
        <v>3</v>
      </c>
      <c r="E102" s="2" t="n">
        <f aca="false">+F102-C102-D102</f>
        <v>13</v>
      </c>
      <c r="F102" s="2" t="n">
        <v>16</v>
      </c>
      <c r="G102" s="205" t="n">
        <f aca="false">C102/F102</f>
        <v>0</v>
      </c>
      <c r="H102" s="205" t="n">
        <f aca="false">D102/F102</f>
        <v>0.1875</v>
      </c>
      <c r="I102" s="205" t="n">
        <f aca="false">G102+H102</f>
        <v>0.1875</v>
      </c>
      <c r="J102" s="205" t="n">
        <f aca="false">D102/(C102+D102)</f>
        <v>1</v>
      </c>
    </row>
    <row r="103" customFormat="false" ht="12" hidden="false" customHeight="false" outlineLevel="0" collapsed="false">
      <c r="A103" s="2" t="s">
        <v>859</v>
      </c>
      <c r="B103" s="2" t="s">
        <v>521</v>
      </c>
      <c r="C103" s="2" t="n">
        <v>177</v>
      </c>
      <c r="D103" s="2" t="n">
        <v>33</v>
      </c>
      <c r="E103" s="2" t="n">
        <f aca="false">+F103-C103-D103</f>
        <v>1178</v>
      </c>
      <c r="F103" s="2" t="n">
        <v>1388</v>
      </c>
      <c r="G103" s="205" t="n">
        <f aca="false">C103/F103</f>
        <v>0.127521613832853</v>
      </c>
      <c r="H103" s="205" t="n">
        <f aca="false">D103/F103</f>
        <v>0.0237752161383285</v>
      </c>
      <c r="I103" s="205" t="n">
        <f aca="false">G103+H103</f>
        <v>0.151296829971182</v>
      </c>
      <c r="J103" s="205" t="n">
        <f aca="false">D103/(C103+D103)</f>
        <v>0.157142857142857</v>
      </c>
    </row>
    <row r="104" customFormat="false" ht="12" hidden="false" customHeight="false" outlineLevel="0" collapsed="false">
      <c r="A104" s="2" t="s">
        <v>860</v>
      </c>
      <c r="B104" s="2" t="s">
        <v>497</v>
      </c>
      <c r="C104" s="2" t="n">
        <v>56</v>
      </c>
      <c r="D104" s="2" t="n">
        <v>28</v>
      </c>
      <c r="E104" s="2" t="n">
        <f aca="false">+F104-C104-D104</f>
        <v>855</v>
      </c>
      <c r="F104" s="2" t="n">
        <v>939</v>
      </c>
      <c r="G104" s="205" t="n">
        <f aca="false">C104/F104</f>
        <v>0.0596379126730564</v>
      </c>
      <c r="H104" s="205" t="n">
        <f aca="false">D104/F104</f>
        <v>0.0298189563365282</v>
      </c>
      <c r="I104" s="205" t="n">
        <f aca="false">G104+H104</f>
        <v>0.0894568690095847</v>
      </c>
      <c r="J104" s="205" t="n">
        <f aca="false">D104/(C104+D104)</f>
        <v>0.333333333333333</v>
      </c>
    </row>
    <row r="105" customFormat="false" ht="12" hidden="false" customHeight="false" outlineLevel="0" collapsed="false">
      <c r="A105" s="2" t="s">
        <v>861</v>
      </c>
      <c r="B105" s="2" t="s">
        <v>517</v>
      </c>
      <c r="C105" s="2" t="n">
        <v>46</v>
      </c>
      <c r="D105" s="2" t="n">
        <v>10</v>
      </c>
      <c r="E105" s="2" t="n">
        <f aca="false">+F105-C105-D105</f>
        <v>112</v>
      </c>
      <c r="F105" s="2" t="n">
        <v>168</v>
      </c>
      <c r="G105" s="205" t="n">
        <f aca="false">C105/F105</f>
        <v>0.273809523809524</v>
      </c>
      <c r="H105" s="205" t="n">
        <f aca="false">D105/F105</f>
        <v>0.0595238095238095</v>
      </c>
      <c r="I105" s="205" t="n">
        <f aca="false">G105+H105</f>
        <v>0.333333333333333</v>
      </c>
      <c r="J105" s="205" t="n">
        <f aca="false">D105/(C105+D105)</f>
        <v>0.178571428571429</v>
      </c>
    </row>
    <row r="106" customFormat="false" ht="12" hidden="false" customHeight="false" outlineLevel="0" collapsed="false">
      <c r="A106" s="2" t="s">
        <v>862</v>
      </c>
      <c r="B106" s="2" t="s">
        <v>525</v>
      </c>
      <c r="C106" s="2" t="n">
        <v>133</v>
      </c>
      <c r="D106" s="2" t="n">
        <v>406</v>
      </c>
      <c r="E106" s="2" t="n">
        <f aca="false">+F106-C106-D106</f>
        <v>260</v>
      </c>
      <c r="F106" s="2" t="n">
        <v>799</v>
      </c>
      <c r="G106" s="205" t="n">
        <f aca="false">C106/F106</f>
        <v>0.166458072590738</v>
      </c>
      <c r="H106" s="205" t="n">
        <f aca="false">D106/F106</f>
        <v>0.508135168961202</v>
      </c>
      <c r="I106" s="205" t="n">
        <f aca="false">G106+H106</f>
        <v>0.67459324155194</v>
      </c>
      <c r="J106" s="205" t="n">
        <f aca="false">D106/(C106+D106)</f>
        <v>0.753246753246753</v>
      </c>
    </row>
    <row r="107" customFormat="false" ht="12" hidden="false" customHeight="false" outlineLevel="0" collapsed="false">
      <c r="A107" s="2" t="s">
        <v>863</v>
      </c>
      <c r="B107" s="2" t="s">
        <v>513</v>
      </c>
      <c r="C107" s="2" t="n">
        <v>743</v>
      </c>
      <c r="D107" s="2" t="n">
        <v>635</v>
      </c>
      <c r="E107" s="2" t="n">
        <f aca="false">+F107-C107-D107</f>
        <v>980</v>
      </c>
      <c r="F107" s="2" t="n">
        <v>2358</v>
      </c>
      <c r="G107" s="205" t="n">
        <f aca="false">C107/F107</f>
        <v>0.31509754028838</v>
      </c>
      <c r="H107" s="205" t="n">
        <f aca="false">D107/F107</f>
        <v>0.269296013570823</v>
      </c>
      <c r="I107" s="205" t="n">
        <f aca="false">G107+H107</f>
        <v>0.584393553859203</v>
      </c>
      <c r="J107" s="205" t="n">
        <f aca="false">D107/(C107+D107)</f>
        <v>0.460812772133527</v>
      </c>
    </row>
    <row r="108" customFormat="false" ht="12" hidden="false" customHeight="false" outlineLevel="0" collapsed="false">
      <c r="A108" s="2" t="s">
        <v>864</v>
      </c>
      <c r="B108" s="2" t="s">
        <v>865</v>
      </c>
      <c r="C108" s="2" t="n">
        <v>3</v>
      </c>
      <c r="D108" s="2" t="n">
        <v>6</v>
      </c>
      <c r="E108" s="2" t="n">
        <f aca="false">+F108-C108-D108</f>
        <v>4</v>
      </c>
      <c r="F108" s="2" t="n">
        <v>13</v>
      </c>
      <c r="G108" s="205" t="n">
        <f aca="false">C108/F108</f>
        <v>0.230769230769231</v>
      </c>
      <c r="H108" s="205" t="n">
        <f aca="false">D108/F108</f>
        <v>0.461538461538462</v>
      </c>
      <c r="I108" s="205" t="n">
        <f aca="false">G108+H108</f>
        <v>0.692307692307692</v>
      </c>
      <c r="J108" s="205" t="n">
        <f aca="false">D108/(C108+D108)</f>
        <v>0.666666666666667</v>
      </c>
    </row>
    <row r="109" customFormat="false" ht="12" hidden="false" customHeight="false" outlineLevel="0" collapsed="false">
      <c r="A109" s="2" t="s">
        <v>866</v>
      </c>
      <c r="B109" s="2" t="s">
        <v>390</v>
      </c>
      <c r="C109" s="2" t="n">
        <v>288</v>
      </c>
      <c r="D109" s="2" t="n">
        <v>29</v>
      </c>
      <c r="E109" s="2" t="n">
        <f aca="false">+F109-C109-D109</f>
        <v>885</v>
      </c>
      <c r="F109" s="2" t="n">
        <v>1202</v>
      </c>
      <c r="G109" s="205" t="n">
        <f aca="false">C109/F109</f>
        <v>0.239600665557404</v>
      </c>
      <c r="H109" s="205" t="n">
        <f aca="false">D109/F109</f>
        <v>0.024126455906822</v>
      </c>
      <c r="I109" s="205" t="n">
        <f aca="false">G109+H109</f>
        <v>0.263727121464226</v>
      </c>
      <c r="J109" s="205" t="n">
        <f aca="false">D109/(C109+D109)</f>
        <v>0.0914826498422713</v>
      </c>
    </row>
    <row r="110" customFormat="false" ht="12" hidden="false" customHeight="false" outlineLevel="0" collapsed="false">
      <c r="A110" s="2" t="s">
        <v>867</v>
      </c>
      <c r="B110" s="2" t="s">
        <v>529</v>
      </c>
      <c r="D110" s="2" t="n">
        <v>1</v>
      </c>
      <c r="F110" s="2" t="n">
        <v>18</v>
      </c>
      <c r="G110" s="205" t="n">
        <f aca="false">C110/F110</f>
        <v>0</v>
      </c>
      <c r="H110" s="205" t="n">
        <f aca="false">D110/F110</f>
        <v>0.0555555555555556</v>
      </c>
      <c r="I110" s="205" t="n">
        <f aca="false">G110+H110</f>
        <v>0.0555555555555556</v>
      </c>
      <c r="J110" s="205" t="n">
        <f aca="false">D110/(C110+D110)</f>
        <v>1</v>
      </c>
    </row>
    <row r="111" customFormat="false" ht="12" hidden="false" customHeight="false" outlineLevel="0" collapsed="false">
      <c r="A111" s="2" t="s">
        <v>868</v>
      </c>
      <c r="B111" s="2" t="s">
        <v>541</v>
      </c>
      <c r="C111" s="2" t="n">
        <v>646</v>
      </c>
      <c r="D111" s="2" t="n">
        <v>90</v>
      </c>
      <c r="E111" s="2" t="n">
        <f aca="false">+F111-C111-D111</f>
        <v>490</v>
      </c>
      <c r="F111" s="2" t="n">
        <v>1226</v>
      </c>
      <c r="G111" s="205" t="n">
        <f aca="false">C111/F111</f>
        <v>0.526916802610114</v>
      </c>
      <c r="H111" s="205" t="n">
        <f aca="false">D111/F111</f>
        <v>0.0734094616639478</v>
      </c>
      <c r="I111" s="205" t="n">
        <f aca="false">G111+H111</f>
        <v>0.600326264274062</v>
      </c>
      <c r="J111" s="205" t="n">
        <f aca="false">D111/(C111+D111)</f>
        <v>0.122282608695652</v>
      </c>
    </row>
    <row r="112" customFormat="false" ht="12" hidden="false" customHeight="false" outlineLevel="0" collapsed="false">
      <c r="A112" s="2" t="s">
        <v>869</v>
      </c>
      <c r="B112" s="2" t="s">
        <v>561</v>
      </c>
      <c r="C112" s="2" t="n">
        <v>6</v>
      </c>
      <c r="E112" s="2" t="n">
        <f aca="false">+F112-C112-D112</f>
        <v>6</v>
      </c>
      <c r="F112" s="2" t="n">
        <v>12</v>
      </c>
      <c r="G112" s="205" t="n">
        <f aca="false">C112/F112</f>
        <v>0.5</v>
      </c>
      <c r="H112" s="205" t="n">
        <f aca="false">D112/F112</f>
        <v>0</v>
      </c>
      <c r="I112" s="205" t="n">
        <f aca="false">G112+H112</f>
        <v>0.5</v>
      </c>
      <c r="J112" s="205" t="n">
        <f aca="false">D112/(C112+D112)</f>
        <v>0</v>
      </c>
    </row>
    <row r="113" customFormat="false" ht="12" hidden="false" customHeight="false" outlineLevel="0" collapsed="false">
      <c r="A113" s="2" t="s">
        <v>870</v>
      </c>
      <c r="B113" s="2" t="s">
        <v>871</v>
      </c>
      <c r="E113" s="2" t="n">
        <f aca="false">+F113-C113-D113</f>
        <v>1</v>
      </c>
      <c r="F113" s="2" t="n">
        <v>1</v>
      </c>
      <c r="G113" s="205" t="n">
        <f aca="false">C113/F113</f>
        <v>0</v>
      </c>
      <c r="H113" s="205" t="n">
        <f aca="false">D113/F113</f>
        <v>0</v>
      </c>
      <c r="I113" s="205" t="n">
        <f aca="false">G113+H113</f>
        <v>0</v>
      </c>
      <c r="J113" s="205" t="e">
        <f aca="false">D113/(C113+D113)</f>
        <v>#DIV/0!</v>
      </c>
    </row>
    <row r="114" customFormat="false" ht="12" hidden="false" customHeight="false" outlineLevel="0" collapsed="false">
      <c r="A114" s="2" t="s">
        <v>872</v>
      </c>
      <c r="B114" s="2" t="s">
        <v>581</v>
      </c>
      <c r="E114" s="2" t="n">
        <f aca="false">+F114-C114-D114</f>
        <v>10</v>
      </c>
      <c r="F114" s="2" t="n">
        <v>10</v>
      </c>
      <c r="G114" s="205" t="n">
        <f aca="false">C114/F114</f>
        <v>0</v>
      </c>
      <c r="H114" s="205" t="n">
        <f aca="false">D114/F114</f>
        <v>0</v>
      </c>
      <c r="I114" s="205" t="n">
        <f aca="false">G114+H114</f>
        <v>0</v>
      </c>
      <c r="J114" s="205" t="e">
        <f aca="false">D114/(C114+D114)</f>
        <v>#DIV/0!</v>
      </c>
    </row>
    <row r="115" customFormat="false" ht="12" hidden="false" customHeight="false" outlineLevel="0" collapsed="false">
      <c r="A115" s="2" t="s">
        <v>873</v>
      </c>
      <c r="B115" s="2" t="s">
        <v>549</v>
      </c>
      <c r="C115" s="2" t="n">
        <v>136</v>
      </c>
      <c r="D115" s="2" t="n">
        <v>39</v>
      </c>
      <c r="E115" s="2" t="n">
        <f aca="false">+F115-C115-D115</f>
        <v>375</v>
      </c>
      <c r="F115" s="2" t="n">
        <v>550</v>
      </c>
      <c r="G115" s="205" t="n">
        <f aca="false">C115/F115</f>
        <v>0.247272727272727</v>
      </c>
      <c r="H115" s="205" t="n">
        <f aca="false">D115/F115</f>
        <v>0.0709090909090909</v>
      </c>
      <c r="I115" s="205" t="n">
        <f aca="false">G115+H115</f>
        <v>0.318181818181818</v>
      </c>
      <c r="J115" s="205" t="n">
        <f aca="false">D115/(C115+D115)</f>
        <v>0.222857142857143</v>
      </c>
    </row>
    <row r="116" customFormat="false" ht="12" hidden="false" customHeight="false" outlineLevel="0" collapsed="false">
      <c r="A116" s="2" t="s">
        <v>874</v>
      </c>
      <c r="B116" s="2" t="s">
        <v>553</v>
      </c>
      <c r="C116" s="2" t="n">
        <v>30</v>
      </c>
      <c r="D116" s="2" t="n">
        <v>6</v>
      </c>
      <c r="E116" s="2" t="n">
        <f aca="false">+F116-C116-D116</f>
        <v>160</v>
      </c>
      <c r="F116" s="2" t="n">
        <v>196</v>
      </c>
      <c r="G116" s="205" t="n">
        <f aca="false">C116/F116</f>
        <v>0.153061224489796</v>
      </c>
      <c r="H116" s="205" t="n">
        <f aca="false">D116/F116</f>
        <v>0.0306122448979592</v>
      </c>
      <c r="I116" s="205" t="n">
        <f aca="false">G116+H116</f>
        <v>0.183673469387755</v>
      </c>
      <c r="J116" s="205" t="n">
        <f aca="false">D116/(C116+D116)</f>
        <v>0.166666666666667</v>
      </c>
    </row>
    <row r="117" customFormat="false" ht="12" hidden="false" customHeight="false" outlineLevel="0" collapsed="false">
      <c r="B117" s="2" t="s">
        <v>14</v>
      </c>
      <c r="C117" s="2" t="e">
        <f aca="false">SUM(#REF!)</f>
        <v>#REF!</v>
      </c>
      <c r="D117" s="2" t="e">
        <f aca="false">SUM(#REF!)</f>
        <v>#REF!</v>
      </c>
      <c r="E117" s="2" t="e">
        <f aca="false">SUM(#REF!)</f>
        <v>#REF!</v>
      </c>
      <c r="F117" s="2" t="e">
        <f aca="false">SUM(#REF!)</f>
        <v>#REF!</v>
      </c>
      <c r="G117" s="205" t="e">
        <f aca="false">C117/F117</f>
        <v>#REF!</v>
      </c>
      <c r="H117" s="205" t="e">
        <f aca="false">D117/F117</f>
        <v>#REF!</v>
      </c>
      <c r="I117" s="205" t="e">
        <f aca="false">G117+H117</f>
        <v>#REF!</v>
      </c>
      <c r="J117" s="205" t="e">
        <f aca="false">D117/(C117+D117)</f>
        <v>#REF!</v>
      </c>
    </row>
    <row r="118" customFormat="false" ht="12" hidden="false" customHeight="false" outlineLevel="0" collapsed="false">
      <c r="A118" s="2" t="s">
        <v>875</v>
      </c>
      <c r="B118" s="2" t="s">
        <v>876</v>
      </c>
      <c r="E118" s="2" t="n">
        <f aca="false">+F118-C118-D118</f>
        <v>2</v>
      </c>
      <c r="F118" s="2" t="n">
        <v>2</v>
      </c>
      <c r="G118" s="205" t="n">
        <f aca="false">C118/F118</f>
        <v>0</v>
      </c>
      <c r="H118" s="205" t="n">
        <f aca="false">D118/F118</f>
        <v>0</v>
      </c>
      <c r="I118" s="205" t="n">
        <f aca="false">G118+H118</f>
        <v>0</v>
      </c>
      <c r="J118" s="205" t="e">
        <f aca="false">D118/(C118+D118)</f>
        <v>#DIV/0!</v>
      </c>
    </row>
    <row r="119" customFormat="false" ht="12" hidden="false" customHeight="false" outlineLevel="0" collapsed="false">
      <c r="A119" s="2" t="s">
        <v>877</v>
      </c>
      <c r="B119" s="2" t="s">
        <v>569</v>
      </c>
      <c r="C119" s="2" t="n">
        <v>14</v>
      </c>
      <c r="D119" s="2" t="n">
        <v>9</v>
      </c>
      <c r="E119" s="2" t="n">
        <f aca="false">+F119-C119-D119</f>
        <v>155</v>
      </c>
      <c r="F119" s="2" t="n">
        <v>178</v>
      </c>
      <c r="G119" s="205" t="n">
        <f aca="false">C119/F119</f>
        <v>0.0786516853932584</v>
      </c>
      <c r="H119" s="205" t="n">
        <f aca="false">D119/F119</f>
        <v>0.050561797752809</v>
      </c>
      <c r="I119" s="205" t="n">
        <f aca="false">G119+H119</f>
        <v>0.129213483146067</v>
      </c>
      <c r="J119" s="205" t="n">
        <f aca="false">D119/(C119+D119)</f>
        <v>0.391304347826087</v>
      </c>
    </row>
    <row r="120" customFormat="false" ht="12" hidden="false" customHeight="false" outlineLevel="0" collapsed="false">
      <c r="A120" s="2" t="s">
        <v>878</v>
      </c>
      <c r="B120" s="2" t="s">
        <v>565</v>
      </c>
      <c r="E120" s="2" t="n">
        <f aca="false">+F120-C120-D120</f>
        <v>1</v>
      </c>
      <c r="F120" s="2" t="n">
        <v>1</v>
      </c>
      <c r="G120" s="205" t="n">
        <f aca="false">C120/F120</f>
        <v>0</v>
      </c>
      <c r="H120" s="205" t="n">
        <f aca="false">D120/F120</f>
        <v>0</v>
      </c>
      <c r="I120" s="205" t="n">
        <f aca="false">G120+H120</f>
        <v>0</v>
      </c>
      <c r="J120" s="205" t="e">
        <f aca="false">D120/(C120+D120)</f>
        <v>#DIV/0!</v>
      </c>
    </row>
    <row r="121" customFormat="false" ht="12" hidden="false" customHeight="false" outlineLevel="0" collapsed="false">
      <c r="A121" s="2" t="s">
        <v>879</v>
      </c>
      <c r="B121" s="2" t="s">
        <v>573</v>
      </c>
      <c r="C121" s="2" t="n">
        <v>495</v>
      </c>
      <c r="D121" s="2" t="n">
        <v>6</v>
      </c>
      <c r="E121" s="2" t="n">
        <f aca="false">+F121-C121-D121</f>
        <v>911</v>
      </c>
      <c r="F121" s="2" t="n">
        <v>1412</v>
      </c>
      <c r="G121" s="205" t="n">
        <f aca="false">C121/F121</f>
        <v>0.35056657223796</v>
      </c>
      <c r="H121" s="205" t="n">
        <f aca="false">D121/F121</f>
        <v>0.00424929178470255</v>
      </c>
      <c r="I121" s="205" t="n">
        <f aca="false">G121+H121</f>
        <v>0.354815864022663</v>
      </c>
      <c r="J121" s="205" t="n">
        <f aca="false">D121/(C121+D121)</f>
        <v>0.0119760479041916</v>
      </c>
    </row>
    <row r="122" customFormat="false" ht="12" hidden="false" customHeight="false" outlineLevel="0" collapsed="false">
      <c r="A122" s="2" t="s">
        <v>880</v>
      </c>
      <c r="B122" s="2" t="s">
        <v>585</v>
      </c>
      <c r="C122" s="2" t="n">
        <v>52</v>
      </c>
      <c r="D122" s="2" t="n">
        <v>30</v>
      </c>
      <c r="E122" s="2" t="n">
        <f aca="false">+F122-C122-D122</f>
        <v>239</v>
      </c>
      <c r="F122" s="2" t="n">
        <v>321</v>
      </c>
      <c r="G122" s="205" t="n">
        <f aca="false">C122/F122</f>
        <v>0.161993769470405</v>
      </c>
      <c r="H122" s="205" t="n">
        <f aca="false">D122/F122</f>
        <v>0.0934579439252336</v>
      </c>
      <c r="I122" s="205" t="n">
        <f aca="false">G122+H122</f>
        <v>0.255451713395639</v>
      </c>
      <c r="J122" s="205" t="n">
        <f aca="false">D122/(C122+D122)</f>
        <v>0.365853658536585</v>
      </c>
    </row>
    <row r="123" customFormat="false" ht="12" hidden="false" customHeight="false" outlineLevel="0" collapsed="false">
      <c r="A123" s="2" t="s">
        <v>881</v>
      </c>
      <c r="B123" s="2" t="s">
        <v>601</v>
      </c>
      <c r="C123" s="2" t="n">
        <v>24</v>
      </c>
      <c r="D123" s="2" t="n">
        <v>10</v>
      </c>
      <c r="E123" s="2" t="n">
        <f aca="false">+F123-C123-D123</f>
        <v>119</v>
      </c>
      <c r="F123" s="2" t="n">
        <v>153</v>
      </c>
      <c r="G123" s="205" t="n">
        <f aca="false">C123/F123</f>
        <v>0.156862745098039</v>
      </c>
      <c r="H123" s="205" t="n">
        <f aca="false">D123/F123</f>
        <v>0.065359477124183</v>
      </c>
      <c r="I123" s="205" t="n">
        <f aca="false">G123+H123</f>
        <v>0.222222222222222</v>
      </c>
      <c r="J123" s="205" t="n">
        <f aca="false">D123/(C123+D123)</f>
        <v>0.294117647058824</v>
      </c>
    </row>
    <row r="124" customFormat="false" ht="12" hidden="false" customHeight="false" outlineLevel="0" collapsed="false">
      <c r="A124" s="2" t="s">
        <v>882</v>
      </c>
      <c r="B124" s="2" t="s">
        <v>605</v>
      </c>
      <c r="C124" s="2" t="n">
        <v>10</v>
      </c>
      <c r="D124" s="2" t="n">
        <v>1</v>
      </c>
      <c r="E124" s="2" t="n">
        <f aca="false">+F124-C124-D124</f>
        <v>29</v>
      </c>
      <c r="F124" s="2" t="n">
        <v>40</v>
      </c>
      <c r="G124" s="205" t="n">
        <f aca="false">C124/F124</f>
        <v>0.25</v>
      </c>
      <c r="H124" s="205" t="n">
        <f aca="false">D124/F124</f>
        <v>0.025</v>
      </c>
      <c r="I124" s="205" t="n">
        <f aca="false">G124+H124</f>
        <v>0.275</v>
      </c>
      <c r="J124" s="205" t="n">
        <f aca="false">D124/(C124+D124)</f>
        <v>0.0909090909090909</v>
      </c>
    </row>
    <row r="125" customFormat="false" ht="12" hidden="false" customHeight="false" outlineLevel="0" collapsed="false">
      <c r="A125" s="2" t="s">
        <v>883</v>
      </c>
      <c r="B125" s="2" t="s">
        <v>613</v>
      </c>
      <c r="C125" s="2" t="n">
        <v>18</v>
      </c>
      <c r="D125" s="2" t="n">
        <v>24</v>
      </c>
      <c r="E125" s="2" t="n">
        <f aca="false">+F125-C125-D125</f>
        <v>14</v>
      </c>
      <c r="F125" s="2" t="n">
        <v>56</v>
      </c>
      <c r="G125" s="205" t="n">
        <f aca="false">C125/F125</f>
        <v>0.321428571428571</v>
      </c>
      <c r="H125" s="205" t="n">
        <f aca="false">D125/F125</f>
        <v>0.428571428571429</v>
      </c>
      <c r="I125" s="205" t="n">
        <f aca="false">G125+H125</f>
        <v>0.75</v>
      </c>
      <c r="J125" s="205" t="n">
        <f aca="false">D125/(C125+D125)</f>
        <v>0.571428571428571</v>
      </c>
    </row>
    <row r="126" customFormat="false" ht="12" hidden="false" customHeight="false" outlineLevel="0" collapsed="false">
      <c r="A126" s="2" t="s">
        <v>884</v>
      </c>
      <c r="B126" s="2" t="s">
        <v>625</v>
      </c>
      <c r="C126" s="2" t="n">
        <v>1</v>
      </c>
      <c r="E126" s="2" t="n">
        <f aca="false">+F126-C126-D126</f>
        <v>1</v>
      </c>
      <c r="F126" s="2" t="n">
        <v>2</v>
      </c>
      <c r="G126" s="205" t="n">
        <f aca="false">C126/F126</f>
        <v>0.5</v>
      </c>
      <c r="H126" s="205" t="n">
        <f aca="false">D126/F126</f>
        <v>0</v>
      </c>
      <c r="I126" s="205" t="n">
        <f aca="false">G126+H126</f>
        <v>0.5</v>
      </c>
      <c r="J126" s="205" t="n">
        <f aca="false">D126/(C126+D126)</f>
        <v>0</v>
      </c>
    </row>
  </sheetData>
  <autoFilter ref="A1:I126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80"/>
  <sheetViews>
    <sheetView showFormulas="false" showGridLines="true" showRowColHeaders="true" showZeros="true" rightToLeft="false" tabSelected="false" showOutlineSymbols="true" defaultGridColor="true" view="normal" topLeftCell="A361" colorId="64" zoomScale="131" zoomScaleNormal="131" zoomScalePageLayoutView="100" workbookViewId="0">
      <selection pane="topLeft" activeCell="A1" activeCellId="0" sqref="A1"/>
    </sheetView>
  </sheetViews>
  <sheetFormatPr defaultColWidth="11.76953125" defaultRowHeight="12.8" customHeight="true" zeroHeight="false" outlineLevelRow="0" outlineLevelCol="0"/>
  <cols>
    <col collapsed="false" customWidth="true" hidden="false" outlineLevel="0" max="4" min="4" style="81" width="11.46"/>
    <col collapsed="false" customWidth="true" hidden="false" outlineLevel="0" max="8" min="5" style="89" width="11.46"/>
  </cols>
  <sheetData>
    <row r="1" customFormat="false" ht="12.8" hidden="false" customHeight="false" outlineLevel="0" collapsed="false">
      <c r="A1" s="203" t="s">
        <v>0</v>
      </c>
      <c r="B1" s="203" t="s">
        <v>885</v>
      </c>
      <c r="C1" s="203" t="s">
        <v>739</v>
      </c>
      <c r="D1" s="206" t="s">
        <v>637</v>
      </c>
      <c r="E1" s="207" t="s">
        <v>740</v>
      </c>
      <c r="F1" s="207" t="s">
        <v>704</v>
      </c>
      <c r="G1" s="207" t="s">
        <v>640</v>
      </c>
      <c r="H1" s="207" t="s">
        <v>639</v>
      </c>
      <c r="I1" s="203" t="s">
        <v>745</v>
      </c>
      <c r="J1" s="203" t="s">
        <v>740</v>
      </c>
      <c r="K1" s="203" t="s">
        <v>704</v>
      </c>
      <c r="L1" s="203" t="s">
        <v>639</v>
      </c>
      <c r="M1" s="203" t="s">
        <v>741</v>
      </c>
      <c r="N1" s="203" t="s">
        <v>742</v>
      </c>
      <c r="O1" s="203" t="s">
        <v>886</v>
      </c>
    </row>
    <row r="2" customFormat="false" ht="12.8" hidden="false" customHeight="false" outlineLevel="0" collapsed="false">
      <c r="A2" s="2" t="n">
        <v>2020</v>
      </c>
      <c r="C2" s="2" t="s">
        <v>14</v>
      </c>
      <c r="D2" s="81" t="n">
        <v>42020</v>
      </c>
      <c r="E2" s="89" t="n">
        <v>6130</v>
      </c>
      <c r="F2" s="89" t="n">
        <v>4141</v>
      </c>
      <c r="G2" s="89" t="n">
        <v>31746</v>
      </c>
      <c r="H2" s="89" t="n">
        <f aca="false">SUM(E2:F2)</f>
        <v>10271</v>
      </c>
      <c r="I2" s="205" t="n">
        <f aca="false">1-G2/D2</f>
        <v>0.244502617801047</v>
      </c>
      <c r="J2" s="2" t="n">
        <v>9237</v>
      </c>
      <c r="K2" s="2" t="n">
        <v>4638</v>
      </c>
      <c r="L2" s="2" t="n">
        <v>13875</v>
      </c>
      <c r="M2" s="2" t="n">
        <v>52442</v>
      </c>
      <c r="N2" s="2" t="n">
        <v>66437</v>
      </c>
      <c r="O2" s="205" t="n">
        <f aca="false">1-M2/N2</f>
        <v>0.210650691632675</v>
      </c>
    </row>
    <row r="3" customFormat="false" ht="12.8" hidden="false" customHeight="false" outlineLevel="0" collapsed="false">
      <c r="A3" s="2" t="n">
        <v>2020</v>
      </c>
      <c r="B3" s="2" t="s">
        <v>283</v>
      </c>
      <c r="C3" s="2" t="s">
        <v>284</v>
      </c>
      <c r="D3" s="81" t="n">
        <v>4185</v>
      </c>
      <c r="E3" s="89" t="n">
        <v>823</v>
      </c>
      <c r="F3" s="89" t="n">
        <v>143</v>
      </c>
      <c r="G3" s="89" t="n">
        <v>3219</v>
      </c>
      <c r="H3" s="89" t="n">
        <f aca="false">SUM(E3:F3)</f>
        <v>966</v>
      </c>
      <c r="I3" s="205" t="n">
        <f aca="false">1-G3/D3</f>
        <v>0.230824372759857</v>
      </c>
      <c r="J3" s="2" t="n">
        <v>801</v>
      </c>
      <c r="K3" s="2" t="n">
        <v>153</v>
      </c>
      <c r="L3" s="2" t="n">
        <v>954</v>
      </c>
      <c r="M3" s="2" t="n">
        <f aca="false">+N3-J3-K3</f>
        <v>2567</v>
      </c>
      <c r="N3" s="2" t="n">
        <v>3521</v>
      </c>
      <c r="O3" s="205" t="n">
        <f aca="false">1-M3/N3</f>
        <v>0.270945754047146</v>
      </c>
    </row>
    <row r="4" customFormat="false" ht="12.8" hidden="false" customHeight="false" outlineLevel="0" collapsed="false">
      <c r="A4" s="2" t="n">
        <v>2020</v>
      </c>
      <c r="B4" s="2" t="s">
        <v>107</v>
      </c>
      <c r="C4" s="2" t="s">
        <v>108</v>
      </c>
      <c r="D4" s="81" t="n">
        <v>3139</v>
      </c>
      <c r="E4" s="89" t="n">
        <v>501</v>
      </c>
      <c r="F4" s="89" t="n">
        <v>2029</v>
      </c>
      <c r="G4" s="89" t="n">
        <v>609</v>
      </c>
      <c r="H4" s="89" t="n">
        <f aca="false">SUM(E4:F4)</f>
        <v>2530</v>
      </c>
      <c r="I4" s="205" t="n">
        <f aca="false">1-G4/D4</f>
        <v>0.805989168525008</v>
      </c>
      <c r="J4" s="204" t="n">
        <v>521</v>
      </c>
      <c r="K4" s="204" t="n">
        <v>1208</v>
      </c>
      <c r="L4" s="2" t="n">
        <v>1729</v>
      </c>
      <c r="M4" s="2" t="n">
        <f aca="false">+N4-J4-K4</f>
        <v>583</v>
      </c>
      <c r="N4" s="2" t="n">
        <v>2312</v>
      </c>
      <c r="O4" s="205" t="n">
        <f aca="false">1-M4/N4</f>
        <v>0.747837370242215</v>
      </c>
    </row>
    <row r="5" customFormat="false" ht="12.8" hidden="false" customHeight="false" outlineLevel="0" collapsed="false">
      <c r="A5" s="2" t="n">
        <v>2020</v>
      </c>
      <c r="B5" s="2" t="s">
        <v>271</v>
      </c>
      <c r="C5" s="2" t="s">
        <v>272</v>
      </c>
      <c r="D5" s="81" t="n">
        <v>2586</v>
      </c>
      <c r="E5" s="89" t="n">
        <v>30</v>
      </c>
      <c r="F5" s="89" t="n">
        <v>20</v>
      </c>
      <c r="G5" s="89" t="n">
        <v>2536</v>
      </c>
      <c r="H5" s="89" t="n">
        <f aca="false">SUM(E5:F5)</f>
        <v>50</v>
      </c>
      <c r="I5" s="205" t="n">
        <f aca="false">1-G5/D5</f>
        <v>0.0193348801237432</v>
      </c>
      <c r="J5" s="2" t="n">
        <v>83</v>
      </c>
      <c r="K5" s="2" t="n">
        <v>89</v>
      </c>
      <c r="L5" s="2" t="n">
        <v>172</v>
      </c>
      <c r="M5" s="2" t="n">
        <f aca="false">+N5-J5-K5</f>
        <v>5376</v>
      </c>
      <c r="N5" s="2" t="n">
        <v>5548</v>
      </c>
      <c r="O5" s="205" t="n">
        <f aca="false">1-M5/N5</f>
        <v>0.0310021629416006</v>
      </c>
    </row>
    <row r="6" customFormat="false" ht="12.8" hidden="false" customHeight="false" outlineLevel="0" collapsed="false">
      <c r="A6" s="2" t="n">
        <v>2020</v>
      </c>
      <c r="B6" s="2" t="s">
        <v>111</v>
      </c>
      <c r="C6" s="2" t="s">
        <v>112</v>
      </c>
      <c r="D6" s="81" t="n">
        <v>2523</v>
      </c>
      <c r="E6" s="89" t="n">
        <v>49</v>
      </c>
      <c r="F6" s="89" t="n">
        <v>81</v>
      </c>
      <c r="G6" s="89" t="n">
        <v>2393</v>
      </c>
      <c r="H6" s="89" t="n">
        <f aca="false">SUM(E6:F6)</f>
        <v>130</v>
      </c>
      <c r="I6" s="205" t="n">
        <f aca="false">1-G6/D6</f>
        <v>0.0515259611573523</v>
      </c>
      <c r="J6" s="2" t="n">
        <v>118</v>
      </c>
      <c r="K6" s="2" t="n">
        <v>277</v>
      </c>
      <c r="L6" s="2" t="n">
        <v>395</v>
      </c>
      <c r="M6" s="2" t="n">
        <f aca="false">+N6-J6-K6</f>
        <v>5727</v>
      </c>
      <c r="N6" s="2" t="n">
        <v>6122</v>
      </c>
      <c r="O6" s="205" t="n">
        <f aca="false">1-M6/N6</f>
        <v>0.0645213982358707</v>
      </c>
    </row>
    <row r="7" customFormat="false" ht="12.8" hidden="false" customHeight="false" outlineLevel="0" collapsed="false">
      <c r="A7" s="2" t="n">
        <v>2020</v>
      </c>
      <c r="B7" s="2" t="s">
        <v>135</v>
      </c>
      <c r="C7" s="2" t="s">
        <v>136</v>
      </c>
      <c r="D7" s="81" t="n">
        <v>2120</v>
      </c>
      <c r="E7" s="89" t="n">
        <v>292</v>
      </c>
      <c r="F7" s="89" t="n">
        <v>126</v>
      </c>
      <c r="G7" s="89" t="n">
        <v>1702</v>
      </c>
      <c r="H7" s="89" t="n">
        <f aca="false">SUM(E7:F7)</f>
        <v>418</v>
      </c>
      <c r="I7" s="205" t="n">
        <f aca="false">1-G7/D7</f>
        <v>0.197169811320755</v>
      </c>
      <c r="J7" s="2" t="n">
        <v>483</v>
      </c>
      <c r="K7" s="2" t="n">
        <v>174</v>
      </c>
      <c r="L7" s="2" t="n">
        <v>657</v>
      </c>
      <c r="M7" s="2" t="n">
        <f aca="false">+N7-J7-K7</f>
        <v>2157</v>
      </c>
      <c r="N7" s="2" t="n">
        <v>2814</v>
      </c>
      <c r="O7" s="205" t="n">
        <f aca="false">1-M7/N7</f>
        <v>0.233475479744137</v>
      </c>
    </row>
    <row r="8" customFormat="false" ht="12.8" hidden="false" customHeight="false" outlineLevel="0" collapsed="false">
      <c r="A8" s="2" t="n">
        <v>2020</v>
      </c>
      <c r="B8" s="2" t="s">
        <v>311</v>
      </c>
      <c r="C8" s="2" t="s">
        <v>312</v>
      </c>
      <c r="D8" s="81" t="n">
        <v>1961</v>
      </c>
      <c r="E8" s="89" t="n">
        <v>21</v>
      </c>
      <c r="F8" s="89" t="n">
        <v>10</v>
      </c>
      <c r="G8" s="89" t="n">
        <v>1930</v>
      </c>
      <c r="H8" s="89" t="n">
        <f aca="false">SUM(E8:F8)</f>
        <v>31</v>
      </c>
      <c r="I8" s="205" t="n">
        <f aca="false">1-G8/D8</f>
        <v>0.01580826109128</v>
      </c>
      <c r="J8" s="2" t="n">
        <v>35</v>
      </c>
      <c r="K8" s="2" t="n">
        <v>19</v>
      </c>
      <c r="L8" s="2" t="n">
        <v>54</v>
      </c>
      <c r="M8" s="2" t="n">
        <f aca="false">+N8-J8-K8</f>
        <v>2820</v>
      </c>
      <c r="N8" s="2" t="n">
        <v>2874</v>
      </c>
      <c r="O8" s="205" t="n">
        <f aca="false">1-M8/N8</f>
        <v>0.0187891440501043</v>
      </c>
    </row>
    <row r="9" customFormat="false" ht="12.8" hidden="false" customHeight="false" outlineLevel="0" collapsed="false">
      <c r="A9" s="2" t="n">
        <v>2020</v>
      </c>
      <c r="B9" s="2" t="s">
        <v>457</v>
      </c>
      <c r="C9" s="2" t="s">
        <v>458</v>
      </c>
      <c r="D9" s="81" t="n">
        <v>1938</v>
      </c>
      <c r="E9" s="89" t="n">
        <v>293</v>
      </c>
      <c r="F9" s="89" t="n">
        <v>44</v>
      </c>
      <c r="G9" s="89" t="n">
        <v>1601</v>
      </c>
      <c r="H9" s="89" t="n">
        <f aca="false">SUM(E9:F9)</f>
        <v>337</v>
      </c>
      <c r="I9" s="205" t="n">
        <f aca="false">1-G9/D9</f>
        <v>0.173890608875129</v>
      </c>
      <c r="J9" s="2" t="n">
        <v>444</v>
      </c>
      <c r="K9" s="2" t="n">
        <v>62</v>
      </c>
      <c r="L9" s="2" t="n">
        <v>506</v>
      </c>
      <c r="M9" s="2" t="n">
        <f aca="false">+N9-J9-K9</f>
        <v>1932</v>
      </c>
      <c r="N9" s="2" t="n">
        <v>2438</v>
      </c>
      <c r="O9" s="205" t="n">
        <f aca="false">1-M9/N9</f>
        <v>0.207547169811321</v>
      </c>
    </row>
    <row r="10" customFormat="false" ht="12.8" hidden="false" customHeight="false" outlineLevel="0" collapsed="false">
      <c r="A10" s="2" t="n">
        <v>2020</v>
      </c>
      <c r="B10" s="2" t="s">
        <v>191</v>
      </c>
      <c r="C10" s="2" t="s">
        <v>787</v>
      </c>
      <c r="D10" s="81" t="n">
        <v>1791</v>
      </c>
      <c r="E10" s="89" t="n">
        <v>281</v>
      </c>
      <c r="F10" s="89" t="n">
        <v>75</v>
      </c>
      <c r="G10" s="89" t="n">
        <v>1435</v>
      </c>
      <c r="H10" s="89" t="n">
        <f aca="false">SUM(E10:F10)</f>
        <v>356</v>
      </c>
      <c r="I10" s="205" t="n">
        <f aca="false">1-G10/D10</f>
        <v>0.198771635957566</v>
      </c>
      <c r="J10" s="2" t="n">
        <v>607</v>
      </c>
      <c r="K10" s="2" t="n">
        <v>149</v>
      </c>
      <c r="L10" s="2" t="n">
        <v>756</v>
      </c>
      <c r="M10" s="2" t="n">
        <f aca="false">+N10-J10-K10</f>
        <v>3011</v>
      </c>
      <c r="N10" s="2" t="n">
        <v>3767</v>
      </c>
      <c r="O10" s="205" t="n">
        <f aca="false">1-M10/N10</f>
        <v>0.20069020440669</v>
      </c>
    </row>
    <row r="11" customFormat="false" ht="12.8" hidden="false" customHeight="false" outlineLevel="0" collapsed="false">
      <c r="A11" s="2" t="n">
        <v>2020</v>
      </c>
      <c r="B11" s="2" t="s">
        <v>421</v>
      </c>
      <c r="C11" s="2" t="s">
        <v>422</v>
      </c>
      <c r="D11" s="81" t="n">
        <v>1708</v>
      </c>
      <c r="E11" s="89" t="n">
        <v>75</v>
      </c>
      <c r="F11" s="89" t="n">
        <v>37</v>
      </c>
      <c r="G11" s="89" t="n">
        <v>1596</v>
      </c>
      <c r="H11" s="89" t="n">
        <f aca="false">SUM(E11:F11)</f>
        <v>112</v>
      </c>
      <c r="I11" s="205" t="n">
        <f aca="false">1-G11/D11</f>
        <v>0.0655737704918032</v>
      </c>
      <c r="J11" s="2" t="n">
        <v>45</v>
      </c>
      <c r="K11" s="2" t="n">
        <v>40</v>
      </c>
      <c r="L11" s="2" t="n">
        <v>85</v>
      </c>
      <c r="M11" s="2" t="n">
        <f aca="false">+N11-J11-K11</f>
        <v>2277</v>
      </c>
      <c r="N11" s="2" t="n">
        <v>2362</v>
      </c>
      <c r="O11" s="205" t="n">
        <f aca="false">1-M11/N11</f>
        <v>0.0359864521591872</v>
      </c>
    </row>
    <row r="12" customFormat="false" ht="12.8" hidden="false" customHeight="false" outlineLevel="0" collapsed="false">
      <c r="A12" s="2" t="n">
        <v>2020</v>
      </c>
      <c r="B12" s="2" t="s">
        <v>476</v>
      </c>
      <c r="C12" s="2" t="s">
        <v>477</v>
      </c>
      <c r="D12" s="81" t="n">
        <v>1664</v>
      </c>
      <c r="E12" s="89" t="n">
        <v>120</v>
      </c>
      <c r="F12" s="89" t="n">
        <v>27</v>
      </c>
      <c r="G12" s="89" t="n">
        <v>1517</v>
      </c>
      <c r="H12" s="89" t="n">
        <f aca="false">SUM(E12:F12)</f>
        <v>147</v>
      </c>
      <c r="I12" s="205" t="n">
        <f aca="false">1-G12/D12</f>
        <v>0.0883413461538462</v>
      </c>
      <c r="J12" s="2" t="n">
        <v>170</v>
      </c>
      <c r="K12" s="2" t="n">
        <v>46</v>
      </c>
      <c r="L12" s="2" t="n">
        <v>216</v>
      </c>
      <c r="M12" s="2" t="n">
        <f aca="false">+N12-J12-K12</f>
        <v>1755</v>
      </c>
      <c r="N12" s="2" t="n">
        <v>1971</v>
      </c>
      <c r="O12" s="205" t="n">
        <f aca="false">1-M12/N12</f>
        <v>0.10958904109589</v>
      </c>
    </row>
    <row r="13" customFormat="false" ht="12.8" hidden="false" customHeight="false" outlineLevel="0" collapsed="false">
      <c r="A13" s="2" t="n">
        <v>2020</v>
      </c>
      <c r="B13" s="2" t="s">
        <v>512</v>
      </c>
      <c r="C13" s="2" t="s">
        <v>513</v>
      </c>
      <c r="D13" s="81" t="n">
        <v>1358</v>
      </c>
      <c r="E13" s="89" t="n">
        <v>440</v>
      </c>
      <c r="F13" s="89" t="n">
        <v>244</v>
      </c>
      <c r="G13" s="89" t="n">
        <v>674</v>
      </c>
      <c r="H13" s="89" t="n">
        <f aca="false">SUM(E13:F13)</f>
        <v>684</v>
      </c>
      <c r="I13" s="205" t="n">
        <f aca="false">1-G13/D13</f>
        <v>0.503681885125184</v>
      </c>
      <c r="J13" s="2" t="n">
        <v>743</v>
      </c>
      <c r="K13" s="2" t="n">
        <v>635</v>
      </c>
      <c r="L13" s="2" t="n">
        <v>1378</v>
      </c>
      <c r="M13" s="2" t="n">
        <f aca="false">+N13-J13-K13</f>
        <v>980</v>
      </c>
      <c r="N13" s="2" t="n">
        <v>2358</v>
      </c>
      <c r="O13" s="205" t="n">
        <f aca="false">1-M13/N13</f>
        <v>0.584393553859203</v>
      </c>
    </row>
    <row r="14" customFormat="false" ht="12.8" hidden="false" customHeight="false" outlineLevel="0" collapsed="false">
      <c r="A14" s="2" t="n">
        <v>2020</v>
      </c>
      <c r="B14" s="2" t="s">
        <v>179</v>
      </c>
      <c r="C14" s="2" t="s">
        <v>850</v>
      </c>
      <c r="D14" s="81" t="n">
        <v>1301</v>
      </c>
      <c r="E14" s="89" t="n">
        <v>197</v>
      </c>
      <c r="F14" s="89" t="n">
        <v>67</v>
      </c>
      <c r="G14" s="89" t="n">
        <v>1037</v>
      </c>
      <c r="H14" s="89" t="n">
        <f aca="false">SUM(E14:F14)</f>
        <v>264</v>
      </c>
      <c r="I14" s="205" t="n">
        <f aca="false">1-G14/D14</f>
        <v>0.202920830130669</v>
      </c>
      <c r="J14" s="2" t="n">
        <v>443</v>
      </c>
      <c r="K14" s="2" t="n">
        <v>125</v>
      </c>
      <c r="L14" s="2" t="n">
        <v>568</v>
      </c>
      <c r="M14" s="2" t="n">
        <f aca="false">+N14-J14-K14</f>
        <v>2220</v>
      </c>
      <c r="N14" s="2" t="n">
        <v>2788</v>
      </c>
      <c r="O14" s="205" t="n">
        <f aca="false">1-M14/N14</f>
        <v>0.203730272596844</v>
      </c>
    </row>
    <row r="15" customFormat="false" ht="12.8" hidden="false" customHeight="false" outlineLevel="0" collapsed="false">
      <c r="A15" s="2" t="n">
        <v>2020</v>
      </c>
      <c r="B15" s="2" t="s">
        <v>524</v>
      </c>
      <c r="C15" s="2" t="s">
        <v>525</v>
      </c>
      <c r="D15" s="81" t="n">
        <v>1212</v>
      </c>
      <c r="E15" s="89" t="n">
        <v>288</v>
      </c>
      <c r="F15" s="89" t="n">
        <v>489</v>
      </c>
      <c r="G15" s="89" t="n">
        <v>435</v>
      </c>
      <c r="H15" s="89" t="n">
        <f aca="false">SUM(E15:F15)</f>
        <v>777</v>
      </c>
      <c r="I15" s="205" t="n">
        <f aca="false">1-G15/D15</f>
        <v>0.641089108910891</v>
      </c>
      <c r="J15" s="2" t="n">
        <v>133</v>
      </c>
      <c r="K15" s="2" t="n">
        <v>406</v>
      </c>
      <c r="L15" s="2" t="n">
        <v>539</v>
      </c>
      <c r="M15" s="2" t="n">
        <f aca="false">+N15-J15-K15</f>
        <v>260</v>
      </c>
      <c r="N15" s="2" t="n">
        <v>799</v>
      </c>
      <c r="O15" s="205" t="n">
        <f aca="false">1-M15/N15</f>
        <v>0.67459324155194</v>
      </c>
    </row>
    <row r="16" customFormat="false" ht="12.8" hidden="false" customHeight="false" outlineLevel="0" collapsed="false">
      <c r="A16" s="2" t="n">
        <v>2020</v>
      </c>
      <c r="B16" s="2" t="s">
        <v>572</v>
      </c>
      <c r="C16" s="2" t="s">
        <v>573</v>
      </c>
      <c r="D16" s="81" t="n">
        <v>1143</v>
      </c>
      <c r="E16" s="89" t="n">
        <v>395</v>
      </c>
      <c r="F16" s="89" t="n">
        <v>8</v>
      </c>
      <c r="G16" s="89" t="n">
        <v>740</v>
      </c>
      <c r="H16" s="89" t="n">
        <f aca="false">SUM(E16:F16)</f>
        <v>403</v>
      </c>
      <c r="I16" s="205" t="n">
        <f aca="false">1-G16/D16</f>
        <v>0.352580927384077</v>
      </c>
      <c r="J16" s="2" t="n">
        <v>495</v>
      </c>
      <c r="K16" s="2" t="n">
        <v>6</v>
      </c>
      <c r="L16" s="2" t="n">
        <v>501</v>
      </c>
      <c r="M16" s="2" t="n">
        <f aca="false">+N16-J16-K16</f>
        <v>911</v>
      </c>
      <c r="N16" s="2" t="n">
        <v>1412</v>
      </c>
      <c r="O16" s="205" t="n">
        <f aca="false">1-M16/N16</f>
        <v>0.354815864022663</v>
      </c>
    </row>
    <row r="17" customFormat="false" ht="12.8" hidden="false" customHeight="false" outlineLevel="0" collapsed="false">
      <c r="A17" s="2" t="n">
        <v>2020</v>
      </c>
      <c r="B17" s="2" t="s">
        <v>389</v>
      </c>
      <c r="C17" s="2" t="s">
        <v>390</v>
      </c>
      <c r="D17" s="81" t="n">
        <v>1025</v>
      </c>
      <c r="E17" s="89" t="n">
        <v>252</v>
      </c>
      <c r="F17" s="89" t="n">
        <v>27</v>
      </c>
      <c r="G17" s="89" t="n">
        <v>746</v>
      </c>
      <c r="H17" s="89" t="n">
        <f aca="false">SUM(E17:F17)</f>
        <v>279</v>
      </c>
      <c r="I17" s="205" t="n">
        <f aca="false">1-G17/D17</f>
        <v>0.27219512195122</v>
      </c>
      <c r="J17" s="2" t="n">
        <v>288</v>
      </c>
      <c r="K17" s="2" t="n">
        <v>29</v>
      </c>
      <c r="L17" s="2" t="n">
        <v>317</v>
      </c>
      <c r="M17" s="2" t="n">
        <f aca="false">+N17-J17-K17</f>
        <v>885</v>
      </c>
      <c r="N17" s="2" t="n">
        <v>1202</v>
      </c>
      <c r="O17" s="205" t="n">
        <f aca="false">1-M17/N17</f>
        <v>0.263727121464226</v>
      </c>
    </row>
    <row r="18" customFormat="false" ht="12.8" hidden="false" customHeight="false" outlineLevel="0" collapsed="false">
      <c r="A18" s="2" t="n">
        <v>2020</v>
      </c>
      <c r="B18" s="2" t="s">
        <v>540</v>
      </c>
      <c r="C18" s="2" t="s">
        <v>541</v>
      </c>
      <c r="D18" s="81" t="n">
        <v>919</v>
      </c>
      <c r="E18" s="89" t="n">
        <v>459</v>
      </c>
      <c r="F18" s="89" t="n">
        <v>136</v>
      </c>
      <c r="G18" s="89" t="n">
        <v>324</v>
      </c>
      <c r="H18" s="89" t="n">
        <f aca="false">SUM(E18:F18)</f>
        <v>595</v>
      </c>
      <c r="I18" s="205" t="n">
        <f aca="false">1-G18/D18</f>
        <v>0.647442872687704</v>
      </c>
      <c r="J18" s="2" t="n">
        <v>646</v>
      </c>
      <c r="K18" s="2" t="n">
        <v>90</v>
      </c>
      <c r="L18" s="2" t="n">
        <v>736</v>
      </c>
      <c r="M18" s="2" t="n">
        <f aca="false">+N18-J18-K18</f>
        <v>490</v>
      </c>
      <c r="N18" s="2" t="n">
        <v>1226</v>
      </c>
      <c r="O18" s="205" t="n">
        <f aca="false">1-M18/N18</f>
        <v>0.600326264274062</v>
      </c>
    </row>
    <row r="19" customFormat="false" ht="12.8" hidden="false" customHeight="false" outlineLevel="0" collapsed="false">
      <c r="A19" s="2" t="n">
        <v>2020</v>
      </c>
      <c r="B19" s="2" t="s">
        <v>115</v>
      </c>
      <c r="C19" s="2" t="s">
        <v>116</v>
      </c>
      <c r="D19" s="81" t="n">
        <v>893</v>
      </c>
      <c r="E19" s="89" t="n">
        <v>18</v>
      </c>
      <c r="F19" s="89" t="n">
        <v>23</v>
      </c>
      <c r="G19" s="89" t="n">
        <v>852</v>
      </c>
      <c r="H19" s="89" t="n">
        <f aca="false">SUM(E19:F19)</f>
        <v>41</v>
      </c>
      <c r="I19" s="205" t="n">
        <f aca="false">1-G19/D19</f>
        <v>0.0459126539753639</v>
      </c>
      <c r="J19" s="2" t="n">
        <v>22</v>
      </c>
      <c r="K19" s="2" t="n">
        <v>72</v>
      </c>
      <c r="L19" s="2" t="n">
        <v>94</v>
      </c>
      <c r="M19" s="2" t="n">
        <f aca="false">+N19-J19-K19</f>
        <v>1514</v>
      </c>
      <c r="N19" s="2" t="n">
        <v>1608</v>
      </c>
      <c r="O19" s="205" t="n">
        <f aca="false">1-M19/N19</f>
        <v>0.0584577114427861</v>
      </c>
    </row>
    <row r="20" customFormat="false" ht="12.8" hidden="false" customHeight="false" outlineLevel="0" collapsed="false">
      <c r="A20" s="2" t="n">
        <v>2020</v>
      </c>
      <c r="B20" s="2" t="s">
        <v>500</v>
      </c>
      <c r="C20" s="2" t="s">
        <v>501</v>
      </c>
      <c r="D20" s="81" t="n">
        <v>887</v>
      </c>
      <c r="E20" s="89" t="n">
        <v>181</v>
      </c>
      <c r="F20" s="89" t="n">
        <v>40</v>
      </c>
      <c r="G20" s="89" t="n">
        <v>666</v>
      </c>
      <c r="H20" s="89" t="n">
        <f aca="false">SUM(E20:F20)</f>
        <v>221</v>
      </c>
      <c r="I20" s="205" t="n">
        <f aca="false">1-G20/D20</f>
        <v>0.249154453213078</v>
      </c>
      <c r="J20" s="2" t="n">
        <v>376</v>
      </c>
      <c r="K20" s="2" t="n">
        <v>81</v>
      </c>
      <c r="L20" s="2" t="n">
        <v>457</v>
      </c>
      <c r="M20" s="2" t="n">
        <f aca="false">+N20-J20-K20</f>
        <v>944</v>
      </c>
      <c r="N20" s="2" t="n">
        <v>1401</v>
      </c>
      <c r="O20" s="205" t="n">
        <f aca="false">1-M20/N20</f>
        <v>0.326195574589579</v>
      </c>
    </row>
    <row r="21" customFormat="false" ht="12.8" hidden="false" customHeight="false" outlineLevel="0" collapsed="false">
      <c r="A21" s="2" t="n">
        <v>2020</v>
      </c>
      <c r="B21" s="2" t="s">
        <v>520</v>
      </c>
      <c r="C21" s="2" t="s">
        <v>521</v>
      </c>
      <c r="D21" s="81" t="n">
        <v>852</v>
      </c>
      <c r="E21" s="89" t="n">
        <v>96</v>
      </c>
      <c r="F21" s="89" t="n">
        <v>15</v>
      </c>
      <c r="G21" s="89" t="n">
        <v>741</v>
      </c>
      <c r="H21" s="89" t="n">
        <f aca="false">SUM(E21:F21)</f>
        <v>111</v>
      </c>
      <c r="I21" s="205" t="n">
        <f aca="false">1-G21/D21</f>
        <v>0.130281690140845</v>
      </c>
      <c r="J21" s="2" t="n">
        <v>177</v>
      </c>
      <c r="K21" s="2" t="n">
        <v>33</v>
      </c>
      <c r="L21" s="2" t="n">
        <v>210</v>
      </c>
      <c r="M21" s="2" t="n">
        <f aca="false">+N21-J21-K21</f>
        <v>1178</v>
      </c>
      <c r="N21" s="2" t="n">
        <v>1388</v>
      </c>
      <c r="O21" s="205" t="n">
        <f aca="false">1-M21/N21</f>
        <v>0.151296829971182</v>
      </c>
    </row>
    <row r="22" customFormat="false" ht="12.8" hidden="false" customHeight="false" outlineLevel="0" collapsed="false">
      <c r="A22" s="2" t="n">
        <v>2020</v>
      </c>
      <c r="B22" s="2" t="s">
        <v>433</v>
      </c>
      <c r="C22" s="2" t="s">
        <v>434</v>
      </c>
      <c r="D22" s="81" t="n">
        <v>762</v>
      </c>
      <c r="E22" s="89" t="n">
        <v>113</v>
      </c>
      <c r="F22" s="89" t="n">
        <v>9</v>
      </c>
      <c r="G22" s="89" t="n">
        <v>640</v>
      </c>
      <c r="H22" s="89" t="n">
        <f aca="false">SUM(E22:F22)</f>
        <v>122</v>
      </c>
      <c r="I22" s="205" t="n">
        <f aca="false">1-G22/D22</f>
        <v>0.16010498687664</v>
      </c>
      <c r="J22" s="2" t="n">
        <v>190</v>
      </c>
      <c r="K22" s="2" t="n">
        <v>8</v>
      </c>
      <c r="L22" s="2" t="n">
        <v>198</v>
      </c>
      <c r="M22" s="2" t="n">
        <f aca="false">+N22-J22-K22</f>
        <v>751</v>
      </c>
      <c r="N22" s="2" t="n">
        <v>949</v>
      </c>
      <c r="O22" s="205" t="n">
        <f aca="false">1-M22/N22</f>
        <v>0.208640674394099</v>
      </c>
    </row>
    <row r="23" customFormat="false" ht="12.8" hidden="false" customHeight="false" outlineLevel="0" collapsed="false">
      <c r="A23" s="2" t="n">
        <v>2020</v>
      </c>
      <c r="B23" s="2" t="s">
        <v>608</v>
      </c>
      <c r="C23" s="2" t="s">
        <v>609</v>
      </c>
      <c r="D23" s="81" t="n">
        <v>682</v>
      </c>
      <c r="E23" s="89" t="n">
        <v>29</v>
      </c>
      <c r="F23" s="89" t="n">
        <v>32</v>
      </c>
      <c r="G23" s="89" t="n">
        <v>621</v>
      </c>
      <c r="H23" s="89" t="n">
        <f aca="false">SUM(E23:F23)</f>
        <v>61</v>
      </c>
      <c r="I23" s="205" t="n">
        <f aca="false">1-G23/D23</f>
        <v>0.0894428152492669</v>
      </c>
      <c r="J23" s="2" t="n">
        <v>116</v>
      </c>
      <c r="K23" s="2" t="n">
        <v>95</v>
      </c>
      <c r="L23" s="2" t="n">
        <v>211</v>
      </c>
      <c r="M23" s="2" t="n">
        <f aca="false">+N23-J23-K23</f>
        <v>1223</v>
      </c>
      <c r="N23" s="2" t="n">
        <v>1434</v>
      </c>
      <c r="O23" s="205" t="n">
        <f aca="false">1-M23/N23</f>
        <v>0.147140864714087</v>
      </c>
    </row>
    <row r="24" customFormat="false" ht="12.8" hidden="false" customHeight="false" outlineLevel="0" collapsed="false">
      <c r="A24" s="2" t="n">
        <v>2020</v>
      </c>
      <c r="B24" s="2" t="s">
        <v>235</v>
      </c>
      <c r="C24" s="2" t="s">
        <v>236</v>
      </c>
      <c r="D24" s="81" t="n">
        <v>657</v>
      </c>
      <c r="E24" s="89" t="n">
        <v>19</v>
      </c>
      <c r="F24" s="89" t="n">
        <v>19</v>
      </c>
      <c r="G24" s="89" t="n">
        <v>619</v>
      </c>
      <c r="H24" s="89" t="n">
        <f aca="false">SUM(E24:F24)</f>
        <v>38</v>
      </c>
      <c r="I24" s="205" t="n">
        <f aca="false">1-G24/D24</f>
        <v>0.0578386605783866</v>
      </c>
      <c r="J24" s="2" t="n">
        <v>66</v>
      </c>
      <c r="K24" s="2" t="n">
        <v>45</v>
      </c>
      <c r="L24" s="2" t="n">
        <v>111</v>
      </c>
      <c r="M24" s="2" t="n">
        <f aca="false">+N24-J24-K24</f>
        <v>1268</v>
      </c>
      <c r="N24" s="2" t="n">
        <v>1379</v>
      </c>
      <c r="O24" s="205" t="n">
        <f aca="false">1-M24/N24</f>
        <v>0.0804931109499637</v>
      </c>
    </row>
    <row r="25" customFormat="false" ht="12.8" hidden="false" customHeight="false" outlineLevel="0" collapsed="false">
      <c r="A25" s="2" t="n">
        <v>2020</v>
      </c>
      <c r="B25" s="2" t="s">
        <v>548</v>
      </c>
      <c r="C25" s="2" t="s">
        <v>549</v>
      </c>
      <c r="D25" s="81" t="n">
        <v>517</v>
      </c>
      <c r="E25" s="89" t="n">
        <v>122</v>
      </c>
      <c r="F25" s="89" t="n">
        <v>37</v>
      </c>
      <c r="G25" s="89" t="n">
        <v>358</v>
      </c>
      <c r="H25" s="89" t="n">
        <f aca="false">SUM(E25:F25)</f>
        <v>159</v>
      </c>
      <c r="I25" s="205" t="n">
        <f aca="false">1-G25/D25</f>
        <v>0.307543520309478</v>
      </c>
      <c r="J25" s="2" t="n">
        <v>136</v>
      </c>
      <c r="K25" s="2" t="n">
        <v>39</v>
      </c>
      <c r="L25" s="2" t="n">
        <v>175</v>
      </c>
      <c r="M25" s="2" t="n">
        <f aca="false">+N25-J25-K25</f>
        <v>375</v>
      </c>
      <c r="N25" s="2" t="n">
        <v>550</v>
      </c>
      <c r="O25" s="205" t="n">
        <f aca="false">1-M25/N25</f>
        <v>0.318181818181818</v>
      </c>
    </row>
    <row r="26" customFormat="false" ht="12.8" hidden="false" customHeight="false" outlineLevel="0" collapsed="false">
      <c r="A26" s="2" t="n">
        <v>2020</v>
      </c>
      <c r="B26" s="2" t="s">
        <v>203</v>
      </c>
      <c r="C26" s="2" t="s">
        <v>204</v>
      </c>
      <c r="D26" s="81" t="n">
        <v>453</v>
      </c>
      <c r="E26" s="89" t="n">
        <v>5</v>
      </c>
      <c r="G26" s="89" t="n">
        <v>448</v>
      </c>
      <c r="H26" s="89" t="n">
        <f aca="false">SUM(E26:F26)</f>
        <v>5</v>
      </c>
      <c r="I26" s="205" t="n">
        <f aca="false">1-G26/D26</f>
        <v>0.0110375275938189</v>
      </c>
      <c r="J26" s="2" t="n">
        <v>19</v>
      </c>
      <c r="L26" s="2" t="n">
        <v>19</v>
      </c>
      <c r="M26" s="2" t="n">
        <f aca="false">+N26-J26-K26</f>
        <v>1825</v>
      </c>
      <c r="N26" s="2" t="n">
        <v>1844</v>
      </c>
      <c r="O26" s="205" t="n">
        <f aca="false">1-M26/N26</f>
        <v>0.0103036876355749</v>
      </c>
    </row>
    <row r="27" customFormat="false" ht="12.8" hidden="false" customHeight="false" outlineLevel="0" collapsed="false">
      <c r="A27" s="2" t="n">
        <v>2020</v>
      </c>
      <c r="B27" s="2" t="s">
        <v>496</v>
      </c>
      <c r="C27" s="2" t="s">
        <v>497</v>
      </c>
      <c r="D27" s="81" t="n">
        <v>386</v>
      </c>
      <c r="E27" s="89" t="n">
        <v>17</v>
      </c>
      <c r="F27" s="89" t="n">
        <v>17</v>
      </c>
      <c r="G27" s="89" t="n">
        <v>352</v>
      </c>
      <c r="H27" s="89" t="n">
        <f aca="false">SUM(E27:F27)</f>
        <v>34</v>
      </c>
      <c r="I27" s="205" t="n">
        <f aca="false">1-G27/D27</f>
        <v>0.0880829015544041</v>
      </c>
      <c r="J27" s="2" t="n">
        <v>56</v>
      </c>
      <c r="K27" s="2" t="n">
        <v>28</v>
      </c>
      <c r="L27" s="2" t="n">
        <v>84</v>
      </c>
      <c r="M27" s="2" t="n">
        <f aca="false">+N27-J27-K27</f>
        <v>855</v>
      </c>
      <c r="N27" s="2" t="n">
        <v>939</v>
      </c>
      <c r="O27" s="205" t="n">
        <f aca="false">1-M27/N27</f>
        <v>0.0894568690095847</v>
      </c>
    </row>
    <row r="28" customFormat="false" ht="12.8" hidden="false" customHeight="false" outlineLevel="0" collapsed="false">
      <c r="A28" s="2" t="n">
        <v>2020</v>
      </c>
      <c r="B28" s="2" t="s">
        <v>187</v>
      </c>
      <c r="C28" s="2" t="s">
        <v>188</v>
      </c>
      <c r="D28" s="81" t="n">
        <v>366</v>
      </c>
      <c r="E28" s="89" t="n">
        <v>46</v>
      </c>
      <c r="F28" s="89" t="n">
        <v>14</v>
      </c>
      <c r="G28" s="89" t="n">
        <v>306</v>
      </c>
      <c r="H28" s="89" t="n">
        <f aca="false">SUM(E28:F28)</f>
        <v>60</v>
      </c>
      <c r="I28" s="205" t="n">
        <f aca="false">1-G28/D28</f>
        <v>0.163934426229508</v>
      </c>
      <c r="J28" s="2" t="n">
        <v>105</v>
      </c>
      <c r="K28" s="2" t="n">
        <v>31</v>
      </c>
      <c r="L28" s="2" t="n">
        <v>136</v>
      </c>
      <c r="M28" s="2" t="n">
        <f aca="false">+N28-J28-K28</f>
        <v>656</v>
      </c>
      <c r="N28" s="2" t="n">
        <v>792</v>
      </c>
      <c r="O28" s="205" t="n">
        <f aca="false">1-M28/N28</f>
        <v>0.171717171717172</v>
      </c>
    </row>
    <row r="29" customFormat="false" ht="12.8" hidden="false" customHeight="false" outlineLevel="0" collapsed="false">
      <c r="A29" s="2" t="n">
        <v>2020</v>
      </c>
      <c r="B29" s="2" t="s">
        <v>119</v>
      </c>
      <c r="C29" s="2" t="s">
        <v>120</v>
      </c>
      <c r="D29" s="81" t="n">
        <v>360</v>
      </c>
      <c r="E29" s="89" t="n">
        <v>35</v>
      </c>
      <c r="F29" s="89" t="n">
        <v>17</v>
      </c>
      <c r="G29" s="89" t="n">
        <v>308</v>
      </c>
      <c r="H29" s="89" t="n">
        <f aca="false">SUM(E29:F29)</f>
        <v>52</v>
      </c>
      <c r="I29" s="205" t="n">
        <f aca="false">1-G29/D29</f>
        <v>0.144444444444445</v>
      </c>
      <c r="J29" s="2" t="n">
        <v>73</v>
      </c>
      <c r="K29" s="2" t="n">
        <v>49</v>
      </c>
      <c r="L29" s="2" t="n">
        <v>122</v>
      </c>
      <c r="M29" s="2" t="n">
        <f aca="false">+N29-J29-K29</f>
        <v>507</v>
      </c>
      <c r="N29" s="2" t="n">
        <v>629</v>
      </c>
      <c r="O29" s="205" t="n">
        <f aca="false">1-M29/N29</f>
        <v>0.1939586645469</v>
      </c>
    </row>
    <row r="30" customFormat="false" ht="12.8" hidden="false" customHeight="false" outlineLevel="0" collapsed="false">
      <c r="A30" s="2" t="n">
        <v>2020</v>
      </c>
      <c r="B30" s="2" t="s">
        <v>259</v>
      </c>
      <c r="C30" s="2" t="s">
        <v>260</v>
      </c>
      <c r="D30" s="81" t="n">
        <v>281</v>
      </c>
      <c r="E30" s="89" t="n">
        <v>109</v>
      </c>
      <c r="F30" s="89" t="n">
        <v>8</v>
      </c>
      <c r="G30" s="89" t="n">
        <v>164</v>
      </c>
      <c r="H30" s="89" t="n">
        <f aca="false">SUM(E30:F30)</f>
        <v>117</v>
      </c>
      <c r="I30" s="205" t="n">
        <f aca="false">1-G30/D30</f>
        <v>0.416370106761566</v>
      </c>
      <c r="J30" s="2" t="n">
        <v>80</v>
      </c>
      <c r="K30" s="2" t="n">
        <v>3</v>
      </c>
      <c r="L30" s="2" t="n">
        <v>83</v>
      </c>
      <c r="M30" s="2" t="n">
        <f aca="false">+N30-J30-K30</f>
        <v>168</v>
      </c>
      <c r="N30" s="2" t="n">
        <v>251</v>
      </c>
      <c r="O30" s="205" t="n">
        <f aca="false">1-M30/N30</f>
        <v>0.330677290836653</v>
      </c>
    </row>
    <row r="31" customFormat="false" ht="12.8" hidden="false" customHeight="false" outlineLevel="0" collapsed="false">
      <c r="A31" s="2" t="n">
        <v>2020</v>
      </c>
      <c r="B31" s="2" t="s">
        <v>199</v>
      </c>
      <c r="C31" s="2" t="s">
        <v>200</v>
      </c>
      <c r="D31" s="81" t="n">
        <v>263</v>
      </c>
      <c r="E31" s="89" t="n">
        <v>53</v>
      </c>
      <c r="F31" s="89" t="n">
        <v>20</v>
      </c>
      <c r="G31" s="89" t="n">
        <v>190</v>
      </c>
      <c r="H31" s="89" t="n">
        <f aca="false">SUM(E31:F31)</f>
        <v>73</v>
      </c>
      <c r="I31" s="205" t="n">
        <f aca="false">1-G31/D31</f>
        <v>0.277566539923954</v>
      </c>
      <c r="J31" s="2" t="n">
        <v>148</v>
      </c>
      <c r="K31" s="2" t="n">
        <v>49</v>
      </c>
      <c r="L31" s="2" t="n">
        <v>197</v>
      </c>
      <c r="M31" s="2" t="n">
        <f aca="false">+N31-J31-K31</f>
        <v>402</v>
      </c>
      <c r="N31" s="2" t="n">
        <v>599</v>
      </c>
      <c r="O31" s="205" t="n">
        <f aca="false">1-M31/N31</f>
        <v>0.328881469115192</v>
      </c>
    </row>
    <row r="32" customFormat="false" ht="12.8" hidden="false" customHeight="false" outlineLevel="0" collapsed="false">
      <c r="A32" s="2" t="n">
        <v>2020</v>
      </c>
      <c r="B32" s="2" t="s">
        <v>397</v>
      </c>
      <c r="C32" s="2" t="s">
        <v>398</v>
      </c>
      <c r="D32" s="81" t="n">
        <v>205</v>
      </c>
      <c r="E32" s="89" t="n">
        <v>29</v>
      </c>
      <c r="F32" s="89" t="n">
        <v>106</v>
      </c>
      <c r="G32" s="89" t="n">
        <v>70</v>
      </c>
      <c r="H32" s="89" t="n">
        <f aca="false">SUM(E32:F32)</f>
        <v>135</v>
      </c>
      <c r="I32" s="205" t="n">
        <f aca="false">1-G32/D32</f>
        <v>0.658536585365854</v>
      </c>
      <c r="J32" s="2" t="n">
        <v>53</v>
      </c>
      <c r="K32" s="2" t="n">
        <v>110</v>
      </c>
      <c r="L32" s="2" t="n">
        <v>163</v>
      </c>
      <c r="M32" s="2" t="n">
        <f aca="false">+N32-J32-K32</f>
        <v>87</v>
      </c>
      <c r="N32" s="2" t="n">
        <v>250</v>
      </c>
      <c r="O32" s="205" t="n">
        <f aca="false">1-M32/N32</f>
        <v>0.652</v>
      </c>
    </row>
    <row r="33" customFormat="false" ht="12.8" hidden="false" customHeight="false" outlineLevel="0" collapsed="false">
      <c r="A33" s="2" t="n">
        <v>2020</v>
      </c>
      <c r="B33" s="2" t="s">
        <v>131</v>
      </c>
      <c r="C33" s="2" t="s">
        <v>132</v>
      </c>
      <c r="D33" s="81" t="n">
        <v>187</v>
      </c>
      <c r="E33" s="89" t="n">
        <v>3</v>
      </c>
      <c r="F33" s="89" t="n">
        <v>3</v>
      </c>
      <c r="G33" s="89" t="n">
        <v>181</v>
      </c>
      <c r="H33" s="89" t="n">
        <f aca="false">SUM(E33:F33)</f>
        <v>6</v>
      </c>
      <c r="I33" s="205" t="n">
        <f aca="false">1-G33/D33</f>
        <v>0.0320855614973262</v>
      </c>
      <c r="J33" s="2" t="n">
        <v>12</v>
      </c>
      <c r="K33" s="2" t="n">
        <v>6</v>
      </c>
      <c r="L33" s="2" t="n">
        <v>18</v>
      </c>
      <c r="M33" s="2" t="n">
        <f aca="false">+N33-J33-K33</f>
        <v>258</v>
      </c>
      <c r="N33" s="2" t="n">
        <v>276</v>
      </c>
      <c r="O33" s="205" t="n">
        <f aca="false">1-M33/N33</f>
        <v>0.0652173913043478</v>
      </c>
    </row>
    <row r="34" customFormat="false" ht="12.8" hidden="false" customHeight="false" outlineLevel="0" collapsed="false">
      <c r="A34" s="2" t="n">
        <v>2020</v>
      </c>
      <c r="B34" s="2" t="s">
        <v>329</v>
      </c>
      <c r="C34" s="2" t="s">
        <v>330</v>
      </c>
      <c r="D34" s="81" t="n">
        <v>185</v>
      </c>
      <c r="E34" s="89" t="n">
        <v>105</v>
      </c>
      <c r="F34" s="89" t="n">
        <v>3</v>
      </c>
      <c r="G34" s="89" t="n">
        <v>77</v>
      </c>
      <c r="H34" s="89" t="n">
        <f aca="false">SUM(E34:F34)</f>
        <v>108</v>
      </c>
      <c r="I34" s="205" t="n">
        <f aca="false">1-G34/D34</f>
        <v>0.583783783783784</v>
      </c>
      <c r="J34" s="2" t="n">
        <v>168</v>
      </c>
      <c r="K34" s="2" t="n">
        <v>5</v>
      </c>
      <c r="L34" s="2" t="n">
        <v>173</v>
      </c>
      <c r="M34" s="2" t="n">
        <f aca="false">+N34-J34-K34</f>
        <v>124</v>
      </c>
      <c r="N34" s="2" t="n">
        <v>297</v>
      </c>
      <c r="O34" s="205" t="n">
        <f aca="false">1-M34/N34</f>
        <v>0.582491582491583</v>
      </c>
    </row>
    <row r="35" customFormat="false" ht="12.8" hidden="false" customHeight="false" outlineLevel="0" collapsed="false">
      <c r="A35" s="2" t="n">
        <v>2020</v>
      </c>
      <c r="B35" s="2" t="s">
        <v>183</v>
      </c>
      <c r="C35" s="2" t="s">
        <v>184</v>
      </c>
      <c r="D35" s="81" t="n">
        <v>173</v>
      </c>
      <c r="E35" s="89" t="n">
        <v>26</v>
      </c>
      <c r="F35" s="89" t="n">
        <v>29</v>
      </c>
      <c r="G35" s="89" t="n">
        <v>118</v>
      </c>
      <c r="H35" s="89" t="n">
        <f aca="false">SUM(E35:F35)</f>
        <v>55</v>
      </c>
      <c r="I35" s="205" t="n">
        <f aca="false">1-G35/D35</f>
        <v>0.317919075144509</v>
      </c>
      <c r="J35" s="2" t="n">
        <v>98</v>
      </c>
      <c r="K35" s="2" t="n">
        <v>106</v>
      </c>
      <c r="L35" s="2" t="n">
        <v>204</v>
      </c>
      <c r="M35" s="2" t="n">
        <f aca="false">+N35-J35-K35</f>
        <v>386</v>
      </c>
      <c r="N35" s="2" t="n">
        <v>590</v>
      </c>
      <c r="O35" s="205" t="n">
        <f aca="false">1-M35/N35</f>
        <v>0.345762711864407</v>
      </c>
    </row>
    <row r="36" customFormat="false" ht="12.8" hidden="false" customHeight="false" outlineLevel="0" collapsed="false">
      <c r="A36" s="2" t="n">
        <v>2020</v>
      </c>
      <c r="B36" s="2" t="s">
        <v>251</v>
      </c>
      <c r="C36" s="2" t="s">
        <v>252</v>
      </c>
      <c r="D36" s="81" t="n">
        <v>169</v>
      </c>
      <c r="E36" s="89" t="n">
        <v>98</v>
      </c>
      <c r="F36" s="89" t="n">
        <v>3</v>
      </c>
      <c r="G36" s="89" t="n">
        <v>68</v>
      </c>
      <c r="H36" s="89" t="n">
        <f aca="false">SUM(E36:F36)</f>
        <v>101</v>
      </c>
      <c r="I36" s="205" t="n">
        <f aca="false">1-G36/D36</f>
        <v>0.597633136094675</v>
      </c>
      <c r="J36" s="2" t="n">
        <v>216</v>
      </c>
      <c r="K36" s="2" t="n">
        <v>5</v>
      </c>
      <c r="L36" s="2" t="n">
        <v>221</v>
      </c>
      <c r="M36" s="2" t="n">
        <f aca="false">+N36-J36-K36</f>
        <v>179</v>
      </c>
      <c r="N36" s="2" t="n">
        <v>400</v>
      </c>
      <c r="O36" s="205" t="n">
        <f aca="false">1-M36/N36</f>
        <v>0.5525</v>
      </c>
    </row>
    <row r="37" customFormat="false" ht="12.8" hidden="false" customHeight="false" outlineLevel="0" collapsed="false">
      <c r="A37" s="2" t="n">
        <v>2020</v>
      </c>
      <c r="B37" s="2" t="s">
        <v>327</v>
      </c>
      <c r="C37" s="2" t="s">
        <v>328</v>
      </c>
      <c r="D37" s="81" t="n">
        <v>167</v>
      </c>
      <c r="E37" s="89" t="n">
        <v>51</v>
      </c>
      <c r="F37" s="89" t="n">
        <v>23</v>
      </c>
      <c r="G37" s="89" t="n">
        <v>93</v>
      </c>
      <c r="H37" s="89" t="n">
        <f aca="false">SUM(E37:F37)</f>
        <v>74</v>
      </c>
      <c r="I37" s="205" t="n">
        <f aca="false">1-G37/D37</f>
        <v>0.44311377245509</v>
      </c>
      <c r="J37" s="2" t="n">
        <v>78</v>
      </c>
      <c r="K37" s="2" t="n">
        <v>49</v>
      </c>
      <c r="L37" s="2" t="n">
        <v>127</v>
      </c>
      <c r="M37" s="2" t="n">
        <f aca="false">+N37-J37-K37</f>
        <v>222</v>
      </c>
      <c r="N37" s="2" t="n">
        <v>349</v>
      </c>
      <c r="O37" s="205" t="n">
        <f aca="false">1-M37/N37</f>
        <v>0.363896848137536</v>
      </c>
    </row>
    <row r="38" customFormat="false" ht="12.8" hidden="false" customHeight="false" outlineLevel="0" collapsed="false">
      <c r="A38" s="2" t="n">
        <v>2020</v>
      </c>
      <c r="B38" s="2" t="s">
        <v>401</v>
      </c>
      <c r="C38" s="2" t="s">
        <v>402</v>
      </c>
      <c r="D38" s="81" t="n">
        <v>164</v>
      </c>
      <c r="E38" s="89" t="n">
        <v>26</v>
      </c>
      <c r="F38" s="89" t="n">
        <v>6</v>
      </c>
      <c r="G38" s="89" t="n">
        <v>132</v>
      </c>
      <c r="H38" s="89" t="n">
        <f aca="false">SUM(E38:F38)</f>
        <v>32</v>
      </c>
      <c r="I38" s="205" t="n">
        <f aca="false">1-G38/D38</f>
        <v>0.195121951219512</v>
      </c>
      <c r="J38" s="2" t="n">
        <v>58</v>
      </c>
      <c r="K38" s="2" t="n">
        <v>17</v>
      </c>
      <c r="L38" s="2" t="n">
        <v>75</v>
      </c>
      <c r="M38" s="2" t="n">
        <f aca="false">+N38-J38-K38</f>
        <v>304</v>
      </c>
      <c r="N38" s="2" t="n">
        <v>379</v>
      </c>
      <c r="O38" s="205" t="n">
        <f aca="false">1-M38/N38</f>
        <v>0.197889182058048</v>
      </c>
    </row>
    <row r="39" customFormat="false" ht="12.8" hidden="false" customHeight="false" outlineLevel="0" collapsed="false">
      <c r="A39" s="2" t="n">
        <v>2020</v>
      </c>
      <c r="B39" s="2" t="s">
        <v>417</v>
      </c>
      <c r="C39" s="2" t="s">
        <v>755</v>
      </c>
      <c r="D39" s="81" t="n">
        <v>161</v>
      </c>
      <c r="E39" s="89" t="n">
        <v>6</v>
      </c>
      <c r="F39" s="89" t="n">
        <v>5</v>
      </c>
      <c r="G39" s="89" t="n">
        <v>150</v>
      </c>
      <c r="H39" s="89" t="n">
        <f aca="false">SUM(E39:F39)</f>
        <v>11</v>
      </c>
      <c r="I39" s="205" t="n">
        <f aca="false">1-G39/D39</f>
        <v>0.0683229813664597</v>
      </c>
      <c r="J39" s="2" t="n">
        <v>14</v>
      </c>
      <c r="K39" s="2" t="n">
        <v>10</v>
      </c>
      <c r="L39" s="2" t="n">
        <v>24</v>
      </c>
      <c r="M39" s="2" t="n">
        <f aca="false">+N39-J39-K39</f>
        <v>533</v>
      </c>
      <c r="N39" s="2" t="n">
        <v>557</v>
      </c>
      <c r="O39" s="205" t="n">
        <f aca="false">1-M39/N39</f>
        <v>0.0430879712746858</v>
      </c>
    </row>
    <row r="40" customFormat="false" ht="12.8" hidden="false" customHeight="false" outlineLevel="0" collapsed="false">
      <c r="A40" s="2" t="n">
        <v>2020</v>
      </c>
      <c r="B40" s="2" t="s">
        <v>247</v>
      </c>
      <c r="C40" s="2" t="s">
        <v>857</v>
      </c>
      <c r="D40" s="81" t="n">
        <v>157</v>
      </c>
      <c r="E40" s="89" t="n">
        <v>17</v>
      </c>
      <c r="F40" s="89" t="n">
        <v>1</v>
      </c>
      <c r="G40" s="89" t="n">
        <v>139</v>
      </c>
      <c r="H40" s="89" t="n">
        <f aca="false">SUM(E40:F40)</f>
        <v>18</v>
      </c>
      <c r="I40" s="205" t="n">
        <f aca="false">1-G40/D40</f>
        <v>0.114649681528662</v>
      </c>
      <c r="J40" s="2" t="n">
        <v>115</v>
      </c>
      <c r="K40" s="2" t="n">
        <v>25</v>
      </c>
      <c r="L40" s="2" t="n">
        <v>140</v>
      </c>
      <c r="M40" s="2" t="n">
        <f aca="false">+N40-J40-K40</f>
        <v>1019</v>
      </c>
      <c r="N40" s="2" t="n">
        <v>1159</v>
      </c>
      <c r="O40" s="205" t="n">
        <f aca="false">1-M40/N40</f>
        <v>0.120793787748059</v>
      </c>
    </row>
    <row r="41" customFormat="false" ht="12.8" hidden="false" customHeight="false" outlineLevel="0" collapsed="false">
      <c r="A41" s="2" t="n">
        <v>2020</v>
      </c>
      <c r="B41" s="2" t="s">
        <v>323</v>
      </c>
      <c r="C41" s="2" t="s">
        <v>324</v>
      </c>
      <c r="D41" s="81" t="n">
        <v>154</v>
      </c>
      <c r="E41" s="89" t="n">
        <v>6</v>
      </c>
      <c r="F41" s="89" t="n">
        <v>1</v>
      </c>
      <c r="G41" s="89" t="n">
        <v>147</v>
      </c>
      <c r="H41" s="89" t="n">
        <f aca="false">SUM(E41:F41)</f>
        <v>7</v>
      </c>
      <c r="I41" s="205" t="n">
        <f aca="false">1-G41/D41</f>
        <v>0.0454545454545454</v>
      </c>
      <c r="J41" s="2" t="n">
        <v>5</v>
      </c>
      <c r="K41" s="2" t="n">
        <v>2</v>
      </c>
      <c r="L41" s="2" t="n">
        <v>7</v>
      </c>
      <c r="M41" s="2" t="n">
        <f aca="false">+N41-J41-K41</f>
        <v>180</v>
      </c>
      <c r="N41" s="2" t="n">
        <v>187</v>
      </c>
      <c r="O41" s="205" t="n">
        <f aca="false">1-M41/N41</f>
        <v>0.0374331550802139</v>
      </c>
    </row>
    <row r="42" customFormat="false" ht="12.8" hidden="false" customHeight="false" outlineLevel="0" collapsed="false">
      <c r="A42" s="2" t="n">
        <v>2020</v>
      </c>
      <c r="B42" s="2" t="s">
        <v>584</v>
      </c>
      <c r="C42" s="2" t="s">
        <v>585</v>
      </c>
      <c r="D42" s="81" t="n">
        <v>154</v>
      </c>
      <c r="E42" s="89" t="n">
        <v>25</v>
      </c>
      <c r="F42" s="89" t="n">
        <v>7</v>
      </c>
      <c r="G42" s="89" t="n">
        <v>122</v>
      </c>
      <c r="H42" s="89" t="n">
        <f aca="false">SUM(E42:F42)</f>
        <v>32</v>
      </c>
      <c r="I42" s="205" t="n">
        <f aca="false">1-G42/D42</f>
        <v>0.207792207792208</v>
      </c>
      <c r="J42" s="2" t="n">
        <v>52</v>
      </c>
      <c r="K42" s="2" t="n">
        <v>30</v>
      </c>
      <c r="L42" s="2" t="n">
        <v>82</v>
      </c>
      <c r="M42" s="2" t="n">
        <f aca="false">+N42-J42-K42</f>
        <v>239</v>
      </c>
      <c r="N42" s="2" t="n">
        <v>321</v>
      </c>
      <c r="O42" s="205" t="n">
        <f aca="false">1-M42/N42</f>
        <v>0.255451713395639</v>
      </c>
    </row>
    <row r="43" customFormat="false" ht="12.8" hidden="false" customHeight="false" outlineLevel="0" collapsed="false">
      <c r="A43" s="2" t="n">
        <v>2020</v>
      </c>
      <c r="B43" s="2" t="s">
        <v>243</v>
      </c>
      <c r="C43" s="2" t="s">
        <v>244</v>
      </c>
      <c r="D43" s="81" t="n">
        <v>142</v>
      </c>
      <c r="E43" s="89" t="n">
        <v>45</v>
      </c>
      <c r="F43" s="89" t="n">
        <v>1</v>
      </c>
      <c r="G43" s="89" t="n">
        <v>96</v>
      </c>
      <c r="H43" s="89" t="n">
        <f aca="false">SUM(E43:F43)</f>
        <v>46</v>
      </c>
      <c r="I43" s="205" t="n">
        <f aca="false">1-G43/D43</f>
        <v>0.323943661971831</v>
      </c>
      <c r="J43" s="2" t="n">
        <v>128</v>
      </c>
      <c r="K43" s="2" t="n">
        <v>5</v>
      </c>
      <c r="L43" s="2" t="n">
        <v>133</v>
      </c>
      <c r="M43" s="2" t="n">
        <f aca="false">+N43-J43-K43</f>
        <v>238</v>
      </c>
      <c r="N43" s="2" t="n">
        <v>371</v>
      </c>
      <c r="O43" s="205" t="n">
        <f aca="false">1-M43/N43</f>
        <v>0.358490566037736</v>
      </c>
    </row>
    <row r="44" customFormat="false" ht="12.8" hidden="false" customHeight="false" outlineLevel="0" collapsed="false">
      <c r="A44" s="2" t="n">
        <v>2020</v>
      </c>
      <c r="B44" s="2" t="s">
        <v>405</v>
      </c>
      <c r="C44" s="2" t="s">
        <v>406</v>
      </c>
      <c r="D44" s="81" t="n">
        <v>131</v>
      </c>
      <c r="E44" s="89" t="n">
        <v>1</v>
      </c>
      <c r="F44" s="89" t="n">
        <v>2</v>
      </c>
      <c r="G44" s="89" t="n">
        <v>128</v>
      </c>
      <c r="H44" s="89" t="n">
        <f aca="false">SUM(E44:F44)</f>
        <v>3</v>
      </c>
      <c r="I44" s="205" t="n">
        <f aca="false">1-G44/D44</f>
        <v>0.0229007633587787</v>
      </c>
      <c r="L44" s="2" t="n">
        <v>0</v>
      </c>
      <c r="M44" s="2" t="n">
        <f aca="false">+N44-J44-K44</f>
        <v>88</v>
      </c>
      <c r="N44" s="2" t="n">
        <v>88</v>
      </c>
      <c r="O44" s="205" t="n">
        <f aca="false">1-M44/N44</f>
        <v>0</v>
      </c>
    </row>
    <row r="45" customFormat="false" ht="12.8" hidden="false" customHeight="false" outlineLevel="0" collapsed="false">
      <c r="A45" s="2" t="n">
        <v>2020</v>
      </c>
      <c r="B45" s="2" t="s">
        <v>357</v>
      </c>
      <c r="C45" s="2" t="s">
        <v>358</v>
      </c>
      <c r="D45" s="81" t="n">
        <v>129</v>
      </c>
      <c r="E45" s="89" t="n">
        <v>2</v>
      </c>
      <c r="G45" s="89" t="n">
        <v>127</v>
      </c>
      <c r="H45" s="89" t="n">
        <f aca="false">SUM(E45:F45)</f>
        <v>2</v>
      </c>
      <c r="I45" s="205" t="n">
        <f aca="false">1-G45/D45</f>
        <v>0.0155038759689923</v>
      </c>
      <c r="J45" s="2" t="n">
        <v>5</v>
      </c>
      <c r="K45" s="2" t="n">
        <v>2</v>
      </c>
      <c r="L45" s="2" t="n">
        <v>7</v>
      </c>
      <c r="M45" s="2" t="n">
        <f aca="false">+N45-J45-J46</f>
        <v>89</v>
      </c>
      <c r="N45" s="2" t="n">
        <v>182</v>
      </c>
      <c r="O45" s="205" t="n">
        <f aca="false">1-M45/N45</f>
        <v>0.510989010989011</v>
      </c>
    </row>
    <row r="46" customFormat="false" ht="12.8" hidden="false" customHeight="false" outlineLevel="0" collapsed="false">
      <c r="A46" s="2" t="n">
        <v>2020</v>
      </c>
      <c r="B46" s="2" t="s">
        <v>127</v>
      </c>
      <c r="C46" s="2" t="s">
        <v>128</v>
      </c>
      <c r="D46" s="81" t="n">
        <v>128</v>
      </c>
      <c r="E46" s="89" t="n">
        <v>39</v>
      </c>
      <c r="F46" s="89" t="n">
        <v>2</v>
      </c>
      <c r="G46" s="89" t="n">
        <v>87</v>
      </c>
      <c r="H46" s="89" t="n">
        <f aca="false">SUM(E46:F46)</f>
        <v>41</v>
      </c>
      <c r="I46" s="205" t="n">
        <f aca="false">1-G46/D46</f>
        <v>0.3203125</v>
      </c>
      <c r="J46" s="2" t="n">
        <v>88</v>
      </c>
      <c r="K46" s="2" t="n">
        <v>9</v>
      </c>
      <c r="L46" s="2" t="n">
        <v>97</v>
      </c>
      <c r="M46" s="2" t="n">
        <f aca="false">+N46-J46-K46</f>
        <v>171</v>
      </c>
      <c r="N46" s="2" t="n">
        <v>268</v>
      </c>
      <c r="O46" s="205" t="n">
        <f aca="false">1-M46/N46</f>
        <v>0.361940298507463</v>
      </c>
    </row>
    <row r="47" customFormat="false" ht="12.8" hidden="false" customHeight="false" outlineLevel="0" collapsed="false">
      <c r="A47" s="2" t="n">
        <v>2020</v>
      </c>
      <c r="B47" s="2" t="s">
        <v>516</v>
      </c>
      <c r="C47" s="2" t="s">
        <v>517</v>
      </c>
      <c r="D47" s="81" t="n">
        <v>128</v>
      </c>
      <c r="E47" s="89" t="n">
        <v>32</v>
      </c>
      <c r="F47" s="89" t="n">
        <v>7</v>
      </c>
      <c r="G47" s="89" t="n">
        <v>89</v>
      </c>
      <c r="H47" s="89" t="n">
        <f aca="false">SUM(E47:F47)</f>
        <v>39</v>
      </c>
      <c r="I47" s="205" t="n">
        <f aca="false">1-G47/D47</f>
        <v>0.3046875</v>
      </c>
      <c r="J47" s="2" t="n">
        <v>46</v>
      </c>
      <c r="K47" s="2" t="n">
        <v>10</v>
      </c>
      <c r="L47" s="2" t="n">
        <v>56</v>
      </c>
      <c r="M47" s="2" t="n">
        <f aca="false">+N47-J47-K47</f>
        <v>112</v>
      </c>
      <c r="N47" s="2" t="n">
        <v>168</v>
      </c>
      <c r="O47" s="205" t="n">
        <f aca="false">1-M47/N47</f>
        <v>0.333333333333333</v>
      </c>
    </row>
    <row r="48" customFormat="false" ht="12.8" hidden="false" customHeight="false" outlineLevel="0" collapsed="false">
      <c r="A48" s="2" t="n">
        <v>2020</v>
      </c>
      <c r="B48" s="2" t="s">
        <v>373</v>
      </c>
      <c r="C48" s="2" t="s">
        <v>374</v>
      </c>
      <c r="D48" s="81" t="n">
        <v>78</v>
      </c>
      <c r="E48" s="89" t="n">
        <v>12</v>
      </c>
      <c r="G48" s="89" t="n">
        <v>66</v>
      </c>
      <c r="H48" s="89" t="n">
        <f aca="false">SUM(E48:F48)</f>
        <v>12</v>
      </c>
      <c r="I48" s="205" t="n">
        <f aca="false">1-G48/D48</f>
        <v>0.153846153846154</v>
      </c>
      <c r="J48" s="2" t="n">
        <v>17</v>
      </c>
      <c r="K48" s="2" t="n">
        <v>7</v>
      </c>
      <c r="L48" s="2" t="n">
        <v>24</v>
      </c>
      <c r="M48" s="2" t="n">
        <f aca="false">+N48-J48-K48</f>
        <v>89</v>
      </c>
      <c r="N48" s="2" t="n">
        <v>113</v>
      </c>
      <c r="O48" s="205" t="n">
        <f aca="false">1-M48/N48</f>
        <v>0.212389380530973</v>
      </c>
    </row>
    <row r="49" customFormat="false" ht="12.8" hidden="false" customHeight="false" outlineLevel="0" collapsed="false">
      <c r="A49" s="2" t="n">
        <v>2020</v>
      </c>
      <c r="B49" s="2" t="s">
        <v>263</v>
      </c>
      <c r="C49" s="2" t="s">
        <v>264</v>
      </c>
      <c r="D49" s="81" t="n">
        <v>73</v>
      </c>
      <c r="E49" s="89" t="n">
        <v>13</v>
      </c>
      <c r="F49" s="89" t="n">
        <v>4</v>
      </c>
      <c r="G49" s="89" t="n">
        <v>56</v>
      </c>
      <c r="H49" s="89" t="n">
        <f aca="false">SUM(E49:F49)</f>
        <v>17</v>
      </c>
      <c r="I49" s="205" t="n">
        <f aca="false">1-G49/D49</f>
        <v>0.232876712328767</v>
      </c>
      <c r="J49" s="2" t="n">
        <v>43</v>
      </c>
      <c r="K49" s="2" t="n">
        <v>16</v>
      </c>
      <c r="L49" s="2" t="n">
        <v>59</v>
      </c>
      <c r="M49" s="2" t="n">
        <f aca="false">+N49-J49-K49</f>
        <v>200</v>
      </c>
      <c r="N49" s="2" t="n">
        <v>259</v>
      </c>
      <c r="O49" s="205" t="n">
        <f aca="false">1-M49/N49</f>
        <v>0.227799227799228</v>
      </c>
    </row>
    <row r="50" customFormat="false" ht="12.8" hidden="false" customHeight="false" outlineLevel="0" collapsed="false">
      <c r="A50" s="2" t="n">
        <v>2020</v>
      </c>
      <c r="B50" s="2" t="s">
        <v>139</v>
      </c>
      <c r="C50" s="2" t="s">
        <v>140</v>
      </c>
      <c r="D50" s="81" t="n">
        <v>71</v>
      </c>
      <c r="E50" s="89" t="n">
        <v>12</v>
      </c>
      <c r="F50" s="89" t="n">
        <v>4</v>
      </c>
      <c r="G50" s="89" t="n">
        <v>55</v>
      </c>
      <c r="H50" s="89" t="n">
        <f aca="false">SUM(E50:F50)</f>
        <v>16</v>
      </c>
      <c r="I50" s="205" t="n">
        <f aca="false">1-G50/D50</f>
        <v>0.225352112676056</v>
      </c>
      <c r="J50" s="2" t="n">
        <v>23</v>
      </c>
      <c r="K50" s="2" t="n">
        <v>10</v>
      </c>
      <c r="L50" s="2" t="n">
        <v>33</v>
      </c>
      <c r="M50" s="2" t="n">
        <f aca="false">+N50-J50-K50</f>
        <v>113</v>
      </c>
      <c r="N50" s="2" t="n">
        <v>146</v>
      </c>
      <c r="O50" s="205" t="n">
        <f aca="false">1-M50/N50</f>
        <v>0.226027397260274</v>
      </c>
    </row>
    <row r="51" customFormat="false" ht="12.8" hidden="false" customHeight="false" outlineLevel="0" collapsed="false">
      <c r="A51" s="2" t="n">
        <v>2020</v>
      </c>
      <c r="B51" s="2" t="s">
        <v>231</v>
      </c>
      <c r="C51" s="2" t="s">
        <v>852</v>
      </c>
      <c r="D51" s="81" t="n">
        <v>71</v>
      </c>
      <c r="E51" s="89" t="n">
        <v>1</v>
      </c>
      <c r="G51" s="89" t="n">
        <v>70</v>
      </c>
      <c r="H51" s="89" t="n">
        <f aca="false">SUM(E51:F51)</f>
        <v>1</v>
      </c>
      <c r="I51" s="205" t="n">
        <f aca="false">1-G51/D51</f>
        <v>0.0140845070422535</v>
      </c>
      <c r="J51" s="2" t="n">
        <v>1</v>
      </c>
      <c r="K51" s="2" t="n">
        <v>1</v>
      </c>
      <c r="L51" s="2" t="n">
        <v>2</v>
      </c>
      <c r="M51" s="2" t="n">
        <f aca="false">+N51-J51-K51</f>
        <v>272</v>
      </c>
      <c r="N51" s="2" t="n">
        <v>274</v>
      </c>
      <c r="O51" s="205" t="n">
        <f aca="false">1-M51/N51</f>
        <v>0.00729927007299269</v>
      </c>
    </row>
    <row r="52" customFormat="false" ht="12.8" hidden="false" customHeight="false" outlineLevel="0" collapsed="false">
      <c r="A52" s="2" t="n">
        <v>2020</v>
      </c>
      <c r="B52" s="2" t="s">
        <v>429</v>
      </c>
      <c r="C52" s="2" t="s">
        <v>430</v>
      </c>
      <c r="D52" s="81" t="n">
        <v>70</v>
      </c>
      <c r="F52" s="89" t="n">
        <v>7</v>
      </c>
      <c r="G52" s="89" t="n">
        <v>63</v>
      </c>
      <c r="H52" s="89" t="n">
        <f aca="false">SUM(E52:F52)</f>
        <v>7</v>
      </c>
      <c r="I52" s="205" t="n">
        <f aca="false">1-G52/D52</f>
        <v>0.1</v>
      </c>
      <c r="J52" s="2" t="n">
        <v>10</v>
      </c>
      <c r="K52" s="2" t="n">
        <v>7</v>
      </c>
      <c r="L52" s="2" t="n">
        <v>17</v>
      </c>
      <c r="M52" s="2" t="n">
        <f aca="false">+N52-J52-K52</f>
        <v>128</v>
      </c>
      <c r="N52" s="2" t="n">
        <v>145</v>
      </c>
      <c r="O52" s="205" t="n">
        <f aca="false">1-M52/N52</f>
        <v>0.117241379310345</v>
      </c>
    </row>
    <row r="53" customFormat="false" ht="12.8" hidden="false" customHeight="false" outlineLevel="0" collapsed="false">
      <c r="A53" s="2" t="n">
        <v>2020</v>
      </c>
      <c r="B53" s="2" t="s">
        <v>279</v>
      </c>
      <c r="C53" s="2" t="s">
        <v>280</v>
      </c>
      <c r="D53" s="81" t="n">
        <v>67</v>
      </c>
      <c r="F53" s="89" t="n">
        <v>5</v>
      </c>
      <c r="G53" s="89" t="n">
        <v>62</v>
      </c>
      <c r="H53" s="89" t="n">
        <f aca="false">SUM(E53:F53)</f>
        <v>5</v>
      </c>
      <c r="I53" s="205" t="n">
        <f aca="false">1-G53/D53</f>
        <v>0.0746268656716418</v>
      </c>
      <c r="J53" s="2" t="n">
        <v>20</v>
      </c>
      <c r="K53" s="2" t="n">
        <v>6</v>
      </c>
      <c r="L53" s="2" t="n">
        <v>26</v>
      </c>
      <c r="M53" s="2" t="n">
        <f aca="false">+N53-J53-K53</f>
        <v>160</v>
      </c>
      <c r="N53" s="2" t="n">
        <v>186</v>
      </c>
      <c r="O53" s="205" t="n">
        <f aca="false">1-M53/N53</f>
        <v>0.139784946236559</v>
      </c>
    </row>
    <row r="54" customFormat="false" ht="12.8" hidden="false" customHeight="false" outlineLevel="0" collapsed="false">
      <c r="A54" s="2" t="n">
        <v>2020</v>
      </c>
      <c r="B54" s="2" t="s">
        <v>568</v>
      </c>
      <c r="C54" s="2" t="s">
        <v>569</v>
      </c>
      <c r="D54" s="81" t="n">
        <v>63</v>
      </c>
      <c r="E54" s="89" t="n">
        <v>4</v>
      </c>
      <c r="F54" s="89" t="n">
        <v>2</v>
      </c>
      <c r="G54" s="89" t="n">
        <v>57</v>
      </c>
      <c r="H54" s="89" t="n">
        <f aca="false">SUM(E54:F54)</f>
        <v>6</v>
      </c>
      <c r="I54" s="205" t="n">
        <f aca="false">1-G54/D54</f>
        <v>0.0952380952380952</v>
      </c>
      <c r="J54" s="2" t="n">
        <v>14</v>
      </c>
      <c r="K54" s="2" t="n">
        <v>9</v>
      </c>
      <c r="L54" s="2" t="n">
        <v>23</v>
      </c>
      <c r="M54" s="2" t="n">
        <f aca="false">+N54-J54-K54</f>
        <v>155</v>
      </c>
      <c r="N54" s="2" t="n">
        <v>178</v>
      </c>
      <c r="O54" s="205" t="n">
        <f aca="false">1-M54/N54</f>
        <v>0.129213483146067</v>
      </c>
    </row>
    <row r="55" customFormat="false" ht="12.8" hidden="false" customHeight="false" outlineLevel="0" collapsed="false">
      <c r="A55" s="2" t="n">
        <v>2020</v>
      </c>
      <c r="B55" s="2" t="s">
        <v>612</v>
      </c>
      <c r="C55" s="2" t="s">
        <v>613</v>
      </c>
      <c r="D55" s="81" t="n">
        <v>60</v>
      </c>
      <c r="E55" s="89" t="n">
        <v>20</v>
      </c>
      <c r="F55" s="89" t="n">
        <v>31</v>
      </c>
      <c r="G55" s="89" t="n">
        <v>9</v>
      </c>
      <c r="H55" s="89" t="n">
        <f aca="false">SUM(E55:F55)</f>
        <v>51</v>
      </c>
      <c r="I55" s="205" t="n">
        <f aca="false">1-G55/D55</f>
        <v>0.85</v>
      </c>
      <c r="J55" s="2" t="n">
        <v>18</v>
      </c>
      <c r="K55" s="2" t="n">
        <v>24</v>
      </c>
      <c r="L55" s="2" t="n">
        <v>42</v>
      </c>
      <c r="M55" s="2" t="n">
        <f aca="false">+N55-J55-K55</f>
        <v>14</v>
      </c>
      <c r="N55" s="2" t="n">
        <v>56</v>
      </c>
      <c r="O55" s="205" t="n">
        <f aca="false">1-M55/N55</f>
        <v>0.75</v>
      </c>
    </row>
    <row r="56" customFormat="false" ht="12.8" hidden="false" customHeight="false" outlineLevel="0" collapsed="false">
      <c r="A56" s="2" t="n">
        <v>2020</v>
      </c>
      <c r="B56" s="2" t="s">
        <v>504</v>
      </c>
      <c r="C56" s="2" t="s">
        <v>505</v>
      </c>
      <c r="D56" s="81" t="n">
        <v>59</v>
      </c>
      <c r="E56" s="89" t="n">
        <v>18</v>
      </c>
      <c r="F56" s="89" t="n">
        <v>2</v>
      </c>
      <c r="G56" s="89" t="n">
        <v>39</v>
      </c>
      <c r="H56" s="89" t="n">
        <f aca="false">SUM(E56:F56)</f>
        <v>20</v>
      </c>
      <c r="I56" s="205" t="n">
        <f aca="false">1-G56/D56</f>
        <v>0.338983050847458</v>
      </c>
      <c r="J56" s="2" t="n">
        <v>35</v>
      </c>
      <c r="K56" s="2" t="n">
        <v>3</v>
      </c>
      <c r="L56" s="2" t="n">
        <v>38</v>
      </c>
      <c r="M56" s="2" t="n">
        <f aca="false">+N56-J56-K56</f>
        <v>93</v>
      </c>
      <c r="N56" s="2" t="n">
        <v>131</v>
      </c>
      <c r="O56" s="205" t="n">
        <f aca="false">1-M56/N56</f>
        <v>0.290076335877863</v>
      </c>
    </row>
    <row r="57" customFormat="false" ht="12.8" hidden="false" customHeight="false" outlineLevel="0" collapsed="false">
      <c r="A57" s="2" t="n">
        <v>2020</v>
      </c>
      <c r="B57" s="2" t="s">
        <v>207</v>
      </c>
      <c r="C57" s="2" t="s">
        <v>208</v>
      </c>
      <c r="D57" s="81" t="n">
        <v>58</v>
      </c>
      <c r="E57" s="89" t="n">
        <v>3</v>
      </c>
      <c r="F57" s="89" t="n">
        <v>16</v>
      </c>
      <c r="G57" s="89" t="n">
        <v>39</v>
      </c>
      <c r="H57" s="89" t="n">
        <f aca="false">SUM(E57:F57)</f>
        <v>19</v>
      </c>
      <c r="I57" s="205" t="n">
        <f aca="false">1-G57/D57</f>
        <v>0.327586206896552</v>
      </c>
      <c r="J57" s="2" t="n">
        <v>13</v>
      </c>
      <c r="K57" s="2" t="n">
        <v>19</v>
      </c>
      <c r="L57" s="2" t="n">
        <v>32</v>
      </c>
      <c r="M57" s="2" t="n">
        <f aca="false">+N57-J57-K57</f>
        <v>74</v>
      </c>
      <c r="N57" s="2" t="n">
        <v>106</v>
      </c>
      <c r="O57" s="205" t="n">
        <f aca="false">1-M57/N57</f>
        <v>0.30188679245283</v>
      </c>
    </row>
    <row r="58" customFormat="false" ht="12.8" hidden="false" customHeight="false" outlineLevel="0" collapsed="false">
      <c r="A58" s="2" t="n">
        <v>2020</v>
      </c>
      <c r="B58" s="2" t="s">
        <v>552</v>
      </c>
      <c r="C58" s="2" t="s">
        <v>553</v>
      </c>
      <c r="D58" s="81" t="n">
        <v>58</v>
      </c>
      <c r="E58" s="89" t="n">
        <v>14</v>
      </c>
      <c r="F58" s="89" t="n">
        <v>4</v>
      </c>
      <c r="G58" s="89" t="n">
        <v>40</v>
      </c>
      <c r="H58" s="89" t="n">
        <f aca="false">SUM(E58:F58)</f>
        <v>18</v>
      </c>
      <c r="I58" s="205" t="n">
        <f aca="false">1-G58/D58</f>
        <v>0.310344827586207</v>
      </c>
      <c r="J58" s="2" t="n">
        <v>30</v>
      </c>
      <c r="K58" s="2" t="n">
        <v>6</v>
      </c>
      <c r="L58" s="2" t="n">
        <v>36</v>
      </c>
      <c r="M58" s="2" t="n">
        <f aca="false">+N58-J58-K58</f>
        <v>160</v>
      </c>
      <c r="N58" s="2" t="n">
        <v>196</v>
      </c>
      <c r="O58" s="205" t="n">
        <f aca="false">1-M58/N58</f>
        <v>0.183673469387755</v>
      </c>
    </row>
    <row r="59" customFormat="false" ht="12.8" hidden="false" customHeight="false" outlineLevel="0" collapsed="false">
      <c r="A59" s="2" t="n">
        <v>2020</v>
      </c>
      <c r="B59" s="2" t="s">
        <v>777</v>
      </c>
      <c r="C59" s="2" t="s">
        <v>485</v>
      </c>
      <c r="D59" s="81" t="n">
        <v>55</v>
      </c>
      <c r="E59" s="89" t="n">
        <v>24</v>
      </c>
      <c r="F59" s="89" t="n">
        <v>2</v>
      </c>
      <c r="G59" s="89" t="n">
        <v>29</v>
      </c>
      <c r="H59" s="89" t="n">
        <f aca="false">SUM(E59:F59)</f>
        <v>26</v>
      </c>
      <c r="I59" s="205" t="n">
        <f aca="false">1-G59/D59</f>
        <v>0.472727272727273</v>
      </c>
      <c r="J59" s="2" t="n">
        <v>27</v>
      </c>
      <c r="K59" s="2" t="n">
        <v>5</v>
      </c>
      <c r="L59" s="2" t="n">
        <v>32</v>
      </c>
      <c r="M59" s="2" t="n">
        <f aca="false">+N59-J59-K59</f>
        <v>22</v>
      </c>
      <c r="N59" s="2" t="n">
        <v>54</v>
      </c>
      <c r="O59" s="205" t="n">
        <f aca="false">1-M59/N59</f>
        <v>0.592592592592593</v>
      </c>
    </row>
    <row r="60" customFormat="false" ht="12.8" hidden="false" customHeight="false" outlineLevel="0" collapsed="false">
      <c r="A60" s="2" t="n">
        <v>2020</v>
      </c>
      <c r="B60" s="2" t="s">
        <v>600</v>
      </c>
      <c r="C60" s="2" t="s">
        <v>601</v>
      </c>
      <c r="D60" s="81" t="n">
        <v>55</v>
      </c>
      <c r="E60" s="89" t="n">
        <v>6</v>
      </c>
      <c r="F60" s="89" t="n">
        <v>2</v>
      </c>
      <c r="G60" s="89" t="n">
        <v>47</v>
      </c>
      <c r="H60" s="89" t="n">
        <f aca="false">SUM(E60:F60)</f>
        <v>8</v>
      </c>
      <c r="I60" s="205" t="n">
        <f aca="false">1-G60/D60</f>
        <v>0.145454545454546</v>
      </c>
      <c r="J60" s="2" t="n">
        <v>24</v>
      </c>
      <c r="K60" s="2" t="n">
        <v>10</v>
      </c>
      <c r="L60" s="2" t="n">
        <v>34</v>
      </c>
      <c r="M60" s="2" t="n">
        <f aca="false">+N60-J60-K60</f>
        <v>119</v>
      </c>
      <c r="N60" s="2" t="n">
        <v>153</v>
      </c>
      <c r="O60" s="205" t="n">
        <f aca="false">1-M60/N60</f>
        <v>0.222222222222222</v>
      </c>
    </row>
    <row r="61" customFormat="false" ht="12.8" hidden="false" customHeight="false" outlineLevel="0" collapsed="false">
      <c r="A61" s="2" t="n">
        <v>2020</v>
      </c>
      <c r="B61" s="2" t="s">
        <v>381</v>
      </c>
      <c r="C61" s="2" t="s">
        <v>382</v>
      </c>
      <c r="D61" s="81" t="n">
        <v>47</v>
      </c>
      <c r="E61" s="89" t="n">
        <v>7</v>
      </c>
      <c r="F61" s="89" t="n">
        <v>1</v>
      </c>
      <c r="G61" s="89" t="n">
        <v>39</v>
      </c>
      <c r="H61" s="89" t="n">
        <f aca="false">SUM(E61:F61)</f>
        <v>8</v>
      </c>
      <c r="I61" s="205" t="n">
        <f aca="false">1-G61/D61</f>
        <v>0.170212765957447</v>
      </c>
      <c r="J61" s="2" t="n">
        <v>3</v>
      </c>
      <c r="K61" s="2" t="n">
        <v>1</v>
      </c>
      <c r="L61" s="2" t="n">
        <v>4</v>
      </c>
      <c r="M61" s="2" t="n">
        <f aca="false">+N61-J61-K61</f>
        <v>37</v>
      </c>
      <c r="N61" s="2" t="n">
        <v>41</v>
      </c>
      <c r="O61" s="205" t="n">
        <f aca="false">1-M61/N61</f>
        <v>0.0975609756097561</v>
      </c>
    </row>
    <row r="62" customFormat="false" ht="12.8" hidden="false" customHeight="false" outlineLevel="0" collapsed="false">
      <c r="A62" s="2" t="n">
        <v>2020</v>
      </c>
      <c r="B62" s="2" t="s">
        <v>275</v>
      </c>
      <c r="C62" s="2" t="s">
        <v>276</v>
      </c>
      <c r="D62" s="81" t="n">
        <v>41</v>
      </c>
      <c r="E62" s="89" t="n">
        <v>2</v>
      </c>
      <c r="F62" s="89" t="n">
        <v>2</v>
      </c>
      <c r="G62" s="89" t="n">
        <v>37</v>
      </c>
      <c r="H62" s="89" t="n">
        <f aca="false">SUM(E62:F62)</f>
        <v>4</v>
      </c>
      <c r="I62" s="205" t="n">
        <f aca="false">1-G62/D62</f>
        <v>0.0975609756097561</v>
      </c>
      <c r="J62" s="2" t="n">
        <v>2</v>
      </c>
      <c r="K62" s="2" t="n">
        <v>1</v>
      </c>
      <c r="L62" s="2" t="n">
        <v>3</v>
      </c>
      <c r="M62" s="2" t="n">
        <f aca="false">+N62-J62-K62</f>
        <v>54</v>
      </c>
      <c r="N62" s="2" t="n">
        <v>57</v>
      </c>
      <c r="O62" s="205" t="n">
        <f aca="false">1-M62/N62</f>
        <v>0.0526315789473685</v>
      </c>
    </row>
    <row r="63" customFormat="false" ht="12.8" hidden="false" customHeight="false" outlineLevel="0" collapsed="false">
      <c r="A63" s="2" t="n">
        <v>2020</v>
      </c>
      <c r="B63" s="2" t="s">
        <v>151</v>
      </c>
      <c r="C63" s="2" t="s">
        <v>152</v>
      </c>
      <c r="D63" s="81" t="n">
        <v>37</v>
      </c>
      <c r="E63" s="89" t="n">
        <v>6</v>
      </c>
      <c r="G63" s="89" t="n">
        <v>31</v>
      </c>
      <c r="H63" s="89" t="n">
        <f aca="false">SUM(E63:F63)</f>
        <v>6</v>
      </c>
      <c r="I63" s="205" t="n">
        <f aca="false">1-G63/D63</f>
        <v>0.162162162162162</v>
      </c>
      <c r="J63" s="2" t="n">
        <v>11</v>
      </c>
      <c r="K63" s="2" t="n">
        <v>1</v>
      </c>
      <c r="L63" s="2" t="n">
        <v>12</v>
      </c>
      <c r="M63" s="2" t="n">
        <f aca="false">+N63-J63-K63</f>
        <v>50</v>
      </c>
      <c r="N63" s="2" t="n">
        <v>62</v>
      </c>
      <c r="O63" s="205" t="n">
        <f aca="false">1-M63/N63</f>
        <v>0.193548387096774</v>
      </c>
    </row>
    <row r="64" customFormat="false" ht="12.8" hidden="false" customHeight="false" outlineLevel="0" collapsed="false">
      <c r="A64" s="2" t="n">
        <v>2020</v>
      </c>
      <c r="B64" s="2" t="s">
        <v>102</v>
      </c>
      <c r="C64" s="2" t="s">
        <v>465</v>
      </c>
      <c r="D64" s="81" t="n">
        <v>36</v>
      </c>
      <c r="E64" s="89" t="n">
        <v>8</v>
      </c>
      <c r="F64" s="89" t="n">
        <v>1</v>
      </c>
      <c r="G64" s="89" t="n">
        <v>27</v>
      </c>
      <c r="H64" s="89" t="n">
        <f aca="false">SUM(E64:F64)</f>
        <v>9</v>
      </c>
      <c r="I64" s="205" t="n">
        <f aca="false">1-G64/D64</f>
        <v>0.25</v>
      </c>
      <c r="J64" s="2" t="n">
        <v>7</v>
      </c>
      <c r="K64" s="2" t="n">
        <v>8</v>
      </c>
      <c r="L64" s="2" t="n">
        <v>15</v>
      </c>
      <c r="M64" s="2" t="n">
        <f aca="false">+N64-J64-K64</f>
        <v>88</v>
      </c>
      <c r="N64" s="2" t="n">
        <v>103</v>
      </c>
      <c r="O64" s="205" t="n">
        <f aca="false">1-M64/N64</f>
        <v>0.145631067961165</v>
      </c>
    </row>
    <row r="65" customFormat="false" ht="12.8" hidden="false" customHeight="false" outlineLevel="0" collapsed="false">
      <c r="A65" s="2" t="n">
        <v>2020</v>
      </c>
      <c r="B65" s="2" t="s">
        <v>155</v>
      </c>
      <c r="C65" s="2" t="s">
        <v>156</v>
      </c>
      <c r="D65" s="81" t="n">
        <v>34</v>
      </c>
      <c r="E65" s="89" t="n">
        <v>2</v>
      </c>
      <c r="F65" s="89" t="n">
        <v>3</v>
      </c>
      <c r="G65" s="89" t="n">
        <v>29</v>
      </c>
      <c r="H65" s="89" t="n">
        <f aca="false">SUM(E65:F65)</f>
        <v>5</v>
      </c>
      <c r="I65" s="205" t="n">
        <f aca="false">1-G65/D65</f>
        <v>0.147058823529412</v>
      </c>
      <c r="J65" s="2" t="n">
        <v>4</v>
      </c>
      <c r="K65" s="2" t="n">
        <v>6</v>
      </c>
      <c r="L65" s="2" t="n">
        <v>10</v>
      </c>
      <c r="M65" s="2" t="n">
        <f aca="false">+N65-J65-K65</f>
        <v>74</v>
      </c>
      <c r="N65" s="2" t="n">
        <v>84</v>
      </c>
      <c r="O65" s="205" t="n">
        <f aca="false">1-M65/N65</f>
        <v>0.119047619047619</v>
      </c>
    </row>
    <row r="66" customFormat="false" ht="12.8" hidden="false" customHeight="false" outlineLevel="0" collapsed="false">
      <c r="A66" s="2" t="n">
        <v>2020</v>
      </c>
      <c r="B66" s="2" t="s">
        <v>453</v>
      </c>
      <c r="C66" s="2" t="s">
        <v>454</v>
      </c>
      <c r="D66" s="81" t="n">
        <v>33</v>
      </c>
      <c r="E66" s="89" t="n">
        <v>10</v>
      </c>
      <c r="F66" s="89" t="n">
        <v>4</v>
      </c>
      <c r="G66" s="89" t="n">
        <v>19</v>
      </c>
      <c r="H66" s="89" t="n">
        <f aca="false">SUM(E66:F66)</f>
        <v>14</v>
      </c>
      <c r="I66" s="205" t="n">
        <f aca="false">1-G66/D66</f>
        <v>0.424242424242424</v>
      </c>
      <c r="J66" s="2" t="n">
        <v>12</v>
      </c>
      <c r="K66" s="2" t="n">
        <v>6</v>
      </c>
      <c r="L66" s="2" t="n">
        <v>18</v>
      </c>
      <c r="M66" s="2" t="n">
        <f aca="false">+N66-J66-K66</f>
        <v>34</v>
      </c>
      <c r="N66" s="2" t="n">
        <v>52</v>
      </c>
      <c r="O66" s="205" t="n">
        <f aca="false">1-M66/N66</f>
        <v>0.346153846153846</v>
      </c>
    </row>
    <row r="67" customFormat="false" ht="12.8" hidden="false" customHeight="false" outlineLevel="0" collapsed="false">
      <c r="A67" s="2" t="n">
        <v>2020</v>
      </c>
      <c r="B67" s="2" t="s">
        <v>223</v>
      </c>
      <c r="C67" s="2" t="s">
        <v>224</v>
      </c>
      <c r="D67" s="81" t="n">
        <v>30</v>
      </c>
      <c r="E67" s="89" t="n">
        <v>5</v>
      </c>
      <c r="F67" s="89" t="n">
        <v>4</v>
      </c>
      <c r="G67" s="89" t="n">
        <v>21</v>
      </c>
      <c r="H67" s="89" t="n">
        <f aca="false">SUM(E67:F67)</f>
        <v>9</v>
      </c>
      <c r="I67" s="205" t="n">
        <f aca="false">1-G67/D67</f>
        <v>0.3</v>
      </c>
      <c r="J67" s="2" t="n">
        <v>29</v>
      </c>
      <c r="K67" s="2" t="n">
        <v>10</v>
      </c>
      <c r="L67" s="2" t="n">
        <v>39</v>
      </c>
      <c r="M67" s="2" t="n">
        <f aca="false">+N67-J67-K67</f>
        <v>20</v>
      </c>
      <c r="N67" s="2" t="n">
        <v>59</v>
      </c>
      <c r="O67" s="205" t="n">
        <f aca="false">1-M67/N67</f>
        <v>0.661016949152542</v>
      </c>
    </row>
    <row r="68" customFormat="false" ht="12.8" hidden="false" customHeight="false" outlineLevel="0" collapsed="false">
      <c r="A68" s="2" t="n">
        <v>2020</v>
      </c>
      <c r="B68" s="2" t="s">
        <v>369</v>
      </c>
      <c r="C68" s="2" t="s">
        <v>370</v>
      </c>
      <c r="D68" s="81" t="n">
        <v>30</v>
      </c>
      <c r="E68" s="89" t="n">
        <v>19</v>
      </c>
      <c r="G68" s="89" t="n">
        <v>11</v>
      </c>
      <c r="H68" s="89" t="n">
        <f aca="false">SUM(E68:F68)</f>
        <v>19</v>
      </c>
      <c r="I68" s="205" t="n">
        <f aca="false">1-G68/D68</f>
        <v>0.633333333333333</v>
      </c>
      <c r="J68" s="2" t="n">
        <v>18</v>
      </c>
      <c r="K68" s="2" t="n">
        <v>1</v>
      </c>
      <c r="L68" s="2" t="n">
        <v>19</v>
      </c>
      <c r="M68" s="2" t="n">
        <f aca="false">+N68-J68-K68</f>
        <v>4</v>
      </c>
      <c r="N68" s="2" t="n">
        <v>23</v>
      </c>
      <c r="O68" s="205" t="n">
        <f aca="false">1-M68/N68</f>
        <v>0.826086956521739</v>
      </c>
    </row>
    <row r="69" customFormat="false" ht="12.8" hidden="false" customHeight="false" outlineLevel="0" collapsed="false">
      <c r="A69" s="2" t="n">
        <v>2020</v>
      </c>
      <c r="B69" s="2" t="s">
        <v>353</v>
      </c>
      <c r="C69" s="2" t="s">
        <v>354</v>
      </c>
      <c r="D69" s="81" t="n">
        <v>27</v>
      </c>
      <c r="E69" s="89" t="n">
        <v>6</v>
      </c>
      <c r="G69" s="89" t="n">
        <v>21</v>
      </c>
      <c r="H69" s="89" t="n">
        <f aca="false">SUM(E69:F69)</f>
        <v>6</v>
      </c>
      <c r="I69" s="205" t="n">
        <f aca="false">1-G69/D69</f>
        <v>0.222222222222222</v>
      </c>
      <c r="J69" s="2" t="n">
        <v>6</v>
      </c>
      <c r="K69" s="2" t="n">
        <v>2</v>
      </c>
      <c r="L69" s="2" t="n">
        <v>8</v>
      </c>
      <c r="M69" s="2" t="n">
        <f aca="false">+N69-J69-K69</f>
        <v>34</v>
      </c>
      <c r="N69" s="2" t="n">
        <v>42</v>
      </c>
      <c r="O69" s="205" t="n">
        <f aca="false">1-M69/N69</f>
        <v>0.19047619047619</v>
      </c>
    </row>
    <row r="70" customFormat="false" ht="12.8" hidden="false" customHeight="false" outlineLevel="0" collapsed="false">
      <c r="A70" s="2" t="n">
        <v>2020</v>
      </c>
      <c r="B70" s="2" t="s">
        <v>299</v>
      </c>
      <c r="C70" s="2" t="s">
        <v>300</v>
      </c>
      <c r="D70" s="81" t="n">
        <v>27</v>
      </c>
      <c r="G70" s="89" t="n">
        <v>27</v>
      </c>
      <c r="H70" s="89" t="n">
        <f aca="false">SUM(E70:F70)</f>
        <v>0</v>
      </c>
      <c r="I70" s="205" t="n">
        <f aca="false">1-G70/D70</f>
        <v>0</v>
      </c>
      <c r="J70" s="2" t="n">
        <v>8</v>
      </c>
      <c r="K70" s="2" t="n">
        <v>3</v>
      </c>
      <c r="L70" s="2" t="n">
        <v>11</v>
      </c>
      <c r="M70" s="2" t="n">
        <f aca="false">+N70-J70-K70</f>
        <v>97</v>
      </c>
      <c r="N70" s="2" t="n">
        <v>108</v>
      </c>
      <c r="O70" s="205" t="n">
        <f aca="false">1-M70/N70</f>
        <v>0.101851851851852</v>
      </c>
    </row>
    <row r="71" customFormat="false" ht="12.8" hidden="false" customHeight="false" outlineLevel="0" collapsed="false">
      <c r="A71" s="2" t="n">
        <v>2020</v>
      </c>
      <c r="B71" s="2" t="s">
        <v>215</v>
      </c>
      <c r="C71" s="2" t="s">
        <v>216</v>
      </c>
      <c r="D71" s="81" t="n">
        <v>26</v>
      </c>
      <c r="E71" s="89" t="n">
        <v>3</v>
      </c>
      <c r="G71" s="89" t="n">
        <v>23</v>
      </c>
      <c r="H71" s="89" t="n">
        <f aca="false">SUM(E71:F71)</f>
        <v>3</v>
      </c>
      <c r="I71" s="205" t="n">
        <f aca="false">1-G71/D71</f>
        <v>0.115384615384615</v>
      </c>
      <c r="J71" s="2" t="n">
        <v>7</v>
      </c>
      <c r="K71" s="2" t="n">
        <v>1</v>
      </c>
      <c r="L71" s="2" t="n">
        <v>8</v>
      </c>
      <c r="M71" s="2" t="n">
        <f aca="false">+N71-J71-K71</f>
        <v>38</v>
      </c>
      <c r="N71" s="2" t="n">
        <v>46</v>
      </c>
      <c r="O71" s="205" t="n">
        <f aca="false">1-M71/N71</f>
        <v>0.173913043478261</v>
      </c>
    </row>
    <row r="72" customFormat="false" ht="12.8" hidden="false" customHeight="false" outlineLevel="0" collapsed="false">
      <c r="A72" s="2" t="n">
        <v>2020</v>
      </c>
      <c r="B72" s="2" t="s">
        <v>560</v>
      </c>
      <c r="C72" s="2" t="s">
        <v>561</v>
      </c>
      <c r="D72" s="81" t="n">
        <v>26</v>
      </c>
      <c r="E72" s="89" t="n">
        <v>2</v>
      </c>
      <c r="F72" s="89" t="n">
        <v>3</v>
      </c>
      <c r="G72" s="89" t="n">
        <v>21</v>
      </c>
      <c r="H72" s="89" t="n">
        <f aca="false">SUM(E72:F72)</f>
        <v>5</v>
      </c>
      <c r="I72" s="205" t="n">
        <f aca="false">1-G72/D72</f>
        <v>0.192307692307692</v>
      </c>
      <c r="J72" s="2" t="n">
        <v>6</v>
      </c>
      <c r="L72" s="2" t="n">
        <v>6</v>
      </c>
      <c r="M72" s="2" t="n">
        <f aca="false">+N72-J72-K72</f>
        <v>6</v>
      </c>
      <c r="N72" s="2" t="n">
        <v>12</v>
      </c>
      <c r="O72" s="205" t="n">
        <f aca="false">1-M72/N72</f>
        <v>0.5</v>
      </c>
    </row>
    <row r="73" customFormat="false" ht="12.8" hidden="false" customHeight="false" outlineLevel="0" collapsed="false">
      <c r="A73" s="2" t="n">
        <v>2020</v>
      </c>
      <c r="B73" s="2" t="s">
        <v>171</v>
      </c>
      <c r="C73" s="2" t="s">
        <v>172</v>
      </c>
      <c r="D73" s="81" t="n">
        <v>24</v>
      </c>
      <c r="E73" s="89" t="n">
        <v>13</v>
      </c>
      <c r="F73" s="89" t="n">
        <v>1</v>
      </c>
      <c r="G73" s="89" t="n">
        <v>10</v>
      </c>
      <c r="H73" s="89" t="n">
        <f aca="false">SUM(E73:F73)</f>
        <v>14</v>
      </c>
      <c r="I73" s="205" t="n">
        <f aca="false">1-G73/D73</f>
        <v>0.583333333333333</v>
      </c>
      <c r="J73" s="2" t="n">
        <v>7</v>
      </c>
      <c r="K73" s="2" t="n">
        <v>2</v>
      </c>
      <c r="L73" s="2" t="n">
        <v>9</v>
      </c>
      <c r="M73" s="2" t="n">
        <f aca="false">+N73-J73-K73</f>
        <v>32</v>
      </c>
      <c r="N73" s="2" t="n">
        <v>41</v>
      </c>
      <c r="O73" s="205" t="n">
        <f aca="false">1-M73/N73</f>
        <v>0.219512195121951</v>
      </c>
    </row>
    <row r="74" customFormat="false" ht="12.8" hidden="false" customHeight="false" outlineLevel="0" collapsed="false">
      <c r="A74" s="2" t="n">
        <v>2020</v>
      </c>
      <c r="B74" s="2" t="s">
        <v>413</v>
      </c>
      <c r="C74" s="2" t="s">
        <v>414</v>
      </c>
      <c r="D74" s="81" t="n">
        <v>22</v>
      </c>
      <c r="G74" s="89" t="n">
        <v>22</v>
      </c>
      <c r="H74" s="89" t="n">
        <f aca="false">SUM(E74:F74)</f>
        <v>0</v>
      </c>
      <c r="I74" s="205" t="n">
        <f aca="false">1-G74/D74</f>
        <v>0</v>
      </c>
      <c r="J74" s="2" t="n">
        <v>1</v>
      </c>
      <c r="K74" s="2" t="n">
        <v>7</v>
      </c>
      <c r="L74" s="2" t="n">
        <v>8</v>
      </c>
      <c r="M74" s="2" t="n">
        <f aca="false">+N74-J74-K74</f>
        <v>48</v>
      </c>
      <c r="N74" s="2" t="n">
        <v>56</v>
      </c>
      <c r="O74" s="205" t="n">
        <f aca="false">1-M74/N74</f>
        <v>0.142857142857143</v>
      </c>
    </row>
    <row r="75" customFormat="false" ht="12.8" hidden="false" customHeight="false" outlineLevel="0" collapsed="false">
      <c r="A75" s="2" t="n">
        <v>2020</v>
      </c>
      <c r="B75" s="2" t="s">
        <v>777</v>
      </c>
      <c r="C75" s="2" t="s">
        <v>778</v>
      </c>
      <c r="D75" s="81" t="n">
        <v>20</v>
      </c>
      <c r="E75" s="89" t="n">
        <v>11</v>
      </c>
      <c r="G75" s="89" t="n">
        <v>9</v>
      </c>
      <c r="H75" s="89" t="n">
        <f aca="false">SUM(E75:F75)</f>
        <v>11</v>
      </c>
      <c r="I75" s="205" t="n">
        <f aca="false">1-G75/D75</f>
        <v>0.55</v>
      </c>
      <c r="J75" s="2" t="n">
        <v>9</v>
      </c>
      <c r="K75" s="2" t="n">
        <v>3</v>
      </c>
      <c r="L75" s="2" t="n">
        <v>12</v>
      </c>
      <c r="M75" s="2" t="n">
        <f aca="false">+N75-J75-K75</f>
        <v>7</v>
      </c>
      <c r="N75" s="2" t="n">
        <v>19</v>
      </c>
      <c r="O75" s="205" t="n">
        <f aca="false">1-M75/N75</f>
        <v>0.631578947368421</v>
      </c>
    </row>
    <row r="76" customFormat="false" ht="12.8" hidden="false" customHeight="false" outlineLevel="0" collapsed="false">
      <c r="A76" s="2" t="n">
        <v>2020</v>
      </c>
      <c r="B76" s="2" t="s">
        <v>393</v>
      </c>
      <c r="C76" s="2" t="s">
        <v>394</v>
      </c>
      <c r="D76" s="81" t="n">
        <v>19</v>
      </c>
      <c r="E76" s="89" t="n">
        <v>4</v>
      </c>
      <c r="G76" s="89" t="n">
        <v>15</v>
      </c>
      <c r="H76" s="89" t="n">
        <f aca="false">SUM(E76:F76)</f>
        <v>4</v>
      </c>
      <c r="I76" s="205" t="n">
        <f aca="false">1-G76/D76</f>
        <v>0.210526315789474</v>
      </c>
      <c r="J76" s="2" t="n">
        <v>3</v>
      </c>
      <c r="K76" s="2" t="n">
        <v>1</v>
      </c>
      <c r="L76" s="2" t="n">
        <v>4</v>
      </c>
      <c r="M76" s="2" t="n">
        <f aca="false">+N76-J76-K76</f>
        <v>33</v>
      </c>
      <c r="N76" s="2" t="n">
        <v>37</v>
      </c>
      <c r="O76" s="205" t="n">
        <f aca="false">1-M76/N76</f>
        <v>0.108108108108108</v>
      </c>
    </row>
    <row r="77" customFormat="false" ht="12.8" hidden="false" customHeight="false" outlineLevel="0" collapsed="false">
      <c r="A77" s="2" t="n">
        <v>2020</v>
      </c>
      <c r="B77" s="2" t="s">
        <v>303</v>
      </c>
      <c r="C77" s="2" t="s">
        <v>304</v>
      </c>
      <c r="D77" s="81" t="n">
        <v>17</v>
      </c>
      <c r="F77" s="89" t="n">
        <v>8</v>
      </c>
      <c r="G77" s="89" t="n">
        <v>9</v>
      </c>
      <c r="H77" s="89" t="n">
        <f aca="false">SUM(E77:F77)</f>
        <v>8</v>
      </c>
      <c r="I77" s="205" t="n">
        <f aca="false">1-G77/D77</f>
        <v>0.470588235294118</v>
      </c>
      <c r="J77" s="2" t="n">
        <v>2</v>
      </c>
      <c r="K77" s="2" t="n">
        <v>6</v>
      </c>
      <c r="L77" s="2" t="n">
        <v>8</v>
      </c>
      <c r="M77" s="2" t="n">
        <f aca="false">+N77-J77-K77</f>
        <v>7</v>
      </c>
      <c r="N77" s="2" t="n">
        <v>15</v>
      </c>
      <c r="O77" s="205" t="n">
        <f aca="false">1-M77/N77</f>
        <v>0.533333333333333</v>
      </c>
    </row>
    <row r="78" customFormat="false" ht="12.8" hidden="false" customHeight="false" outlineLevel="0" collapsed="false">
      <c r="A78" s="2" t="n">
        <v>2020</v>
      </c>
      <c r="B78" s="2" t="s">
        <v>532</v>
      </c>
      <c r="C78" s="2" t="s">
        <v>865</v>
      </c>
      <c r="D78" s="81" t="n">
        <v>17</v>
      </c>
      <c r="E78" s="89" t="n">
        <v>4</v>
      </c>
      <c r="F78" s="89" t="n">
        <v>8</v>
      </c>
      <c r="G78" s="89" t="n">
        <v>5</v>
      </c>
      <c r="H78" s="89" t="n">
        <f aca="false">SUM(E78:F78)</f>
        <v>12</v>
      </c>
      <c r="I78" s="205" t="n">
        <f aca="false">1-G78/D78</f>
        <v>0.705882352941176</v>
      </c>
      <c r="J78" s="2" t="n">
        <v>3</v>
      </c>
      <c r="K78" s="2" t="n">
        <v>6</v>
      </c>
      <c r="L78" s="2" t="n">
        <v>9</v>
      </c>
      <c r="M78" s="2" t="n">
        <f aca="false">+N78-J78-K78</f>
        <v>4</v>
      </c>
      <c r="N78" s="2" t="n">
        <v>13</v>
      </c>
      <c r="O78" s="205" t="n">
        <f aca="false">1-M78/N78</f>
        <v>0.692307692307692</v>
      </c>
    </row>
    <row r="79" customFormat="false" ht="12.8" hidden="false" customHeight="false" outlineLevel="0" collapsed="false">
      <c r="A79" s="2" t="n">
        <v>2020</v>
      </c>
      <c r="B79" s="2" t="s">
        <v>409</v>
      </c>
      <c r="C79" s="2" t="s">
        <v>410</v>
      </c>
      <c r="D79" s="81" t="n">
        <v>16</v>
      </c>
      <c r="E79" s="89" t="n">
        <v>1</v>
      </c>
      <c r="F79" s="89" t="n">
        <v>1</v>
      </c>
      <c r="G79" s="89" t="n">
        <v>14</v>
      </c>
      <c r="H79" s="89" t="n">
        <f aca="false">SUM(E79:F79)</f>
        <v>2</v>
      </c>
      <c r="I79" s="205" t="n">
        <f aca="false">1-G79/D79</f>
        <v>0.125</v>
      </c>
      <c r="J79" s="2" t="n">
        <v>4</v>
      </c>
      <c r="K79" s="2" t="n">
        <v>2</v>
      </c>
      <c r="L79" s="2" t="n">
        <v>6</v>
      </c>
      <c r="M79" s="2" t="n">
        <f aca="false">+N79-J79-K79</f>
        <v>63</v>
      </c>
      <c r="N79" s="2" t="n">
        <v>69</v>
      </c>
      <c r="O79" s="205" t="n">
        <f aca="false">1-M79/N79</f>
        <v>0.0869565217391305</v>
      </c>
    </row>
    <row r="80" customFormat="false" ht="12.8" hidden="false" customHeight="false" outlineLevel="0" collapsed="false">
      <c r="A80" s="2" t="n">
        <v>2020</v>
      </c>
      <c r="B80" s="2" t="s">
        <v>468</v>
      </c>
      <c r="C80" s="2" t="s">
        <v>469</v>
      </c>
      <c r="D80" s="81" t="n">
        <v>16</v>
      </c>
      <c r="F80" s="89" t="n">
        <v>2</v>
      </c>
      <c r="G80" s="89" t="n">
        <v>14</v>
      </c>
      <c r="H80" s="89" t="n">
        <f aca="false">SUM(E80:F80)</f>
        <v>2</v>
      </c>
      <c r="I80" s="205" t="n">
        <f aca="false">1-G80/D80</f>
        <v>0.125</v>
      </c>
      <c r="J80" s="2" t="n">
        <v>4</v>
      </c>
      <c r="K80" s="2" t="n">
        <v>3</v>
      </c>
      <c r="L80" s="2" t="n">
        <v>7</v>
      </c>
      <c r="M80" s="2" t="n">
        <f aca="false">+N80-J80-K80</f>
        <v>40</v>
      </c>
      <c r="N80" s="2" t="n">
        <v>47</v>
      </c>
      <c r="O80" s="205" t="n">
        <f aca="false">1-M80/N80</f>
        <v>0.148936170212766</v>
      </c>
    </row>
    <row r="81" customFormat="false" ht="12.8" hidden="false" customHeight="false" outlineLevel="0" collapsed="false">
      <c r="A81" s="2" t="n">
        <v>2020</v>
      </c>
      <c r="B81" s="2" t="s">
        <v>345</v>
      </c>
      <c r="C81" s="2" t="s">
        <v>346</v>
      </c>
      <c r="D81" s="81" t="n">
        <v>15</v>
      </c>
      <c r="E81" s="89" t="n">
        <v>4</v>
      </c>
      <c r="F81" s="89" t="n">
        <v>2</v>
      </c>
      <c r="G81" s="89" t="n">
        <v>9</v>
      </c>
      <c r="H81" s="89" t="n">
        <f aca="false">SUM(E81:F81)</f>
        <v>6</v>
      </c>
      <c r="I81" s="205" t="n">
        <f aca="false">1-G81/D81</f>
        <v>0.4</v>
      </c>
      <c r="J81" s="2" t="n">
        <v>7</v>
      </c>
      <c r="K81" s="2" t="n">
        <v>1</v>
      </c>
      <c r="L81" s="2" t="n">
        <v>8</v>
      </c>
      <c r="M81" s="2" t="n">
        <f aca="false">+N81-J81-K81</f>
        <v>26</v>
      </c>
      <c r="N81" s="2" t="n">
        <v>34</v>
      </c>
      <c r="O81" s="205" t="n">
        <f aca="false">1-M81/N81</f>
        <v>0.235294117647059</v>
      </c>
    </row>
    <row r="82" customFormat="false" ht="12.8" hidden="false" customHeight="false" outlineLevel="0" collapsed="false">
      <c r="A82" s="2" t="n">
        <v>2020</v>
      </c>
      <c r="B82" s="2" t="s">
        <v>604</v>
      </c>
      <c r="C82" s="2" t="s">
        <v>605</v>
      </c>
      <c r="D82" s="81" t="n">
        <v>13</v>
      </c>
      <c r="G82" s="89" t="n">
        <v>13</v>
      </c>
      <c r="H82" s="89" t="n">
        <f aca="false">SUM(E82:F82)</f>
        <v>0</v>
      </c>
      <c r="I82" s="205" t="n">
        <f aca="false">1-G82/D82</f>
        <v>0</v>
      </c>
      <c r="J82" s="2" t="n">
        <v>10</v>
      </c>
      <c r="K82" s="2" t="n">
        <v>1</v>
      </c>
      <c r="L82" s="2" t="n">
        <v>11</v>
      </c>
      <c r="M82" s="2" t="n">
        <f aca="false">+N82-J82-K82</f>
        <v>29</v>
      </c>
      <c r="N82" s="2" t="n">
        <v>40</v>
      </c>
      <c r="O82" s="205" t="n">
        <f aca="false">1-M82/N82</f>
        <v>0.275</v>
      </c>
    </row>
    <row r="83" customFormat="false" ht="12.8" hidden="false" customHeight="false" outlineLevel="0" collapsed="false">
      <c r="A83" s="2" t="n">
        <v>2020</v>
      </c>
      <c r="B83" s="2" t="s">
        <v>163</v>
      </c>
      <c r="C83" s="2" t="s">
        <v>164</v>
      </c>
      <c r="D83" s="81" t="n">
        <v>12</v>
      </c>
      <c r="G83" s="89" t="n">
        <v>12</v>
      </c>
      <c r="H83" s="89" t="n">
        <f aca="false">SUM(E83:F83)</f>
        <v>0</v>
      </c>
      <c r="I83" s="205" t="n">
        <f aca="false">1-G83/D83</f>
        <v>0</v>
      </c>
      <c r="J83" s="2" t="n">
        <v>2</v>
      </c>
      <c r="L83" s="2" t="n">
        <v>2</v>
      </c>
      <c r="M83" s="2" t="n">
        <f aca="false">+N83-J83-K83</f>
        <v>25</v>
      </c>
      <c r="N83" s="2" t="n">
        <v>27</v>
      </c>
      <c r="O83" s="205" t="n">
        <f aca="false">1-M83/N83</f>
        <v>0.0740740740740741</v>
      </c>
    </row>
    <row r="84" customFormat="false" ht="12.8" hidden="false" customHeight="false" outlineLevel="0" collapsed="false">
      <c r="A84" s="2" t="n">
        <v>2020</v>
      </c>
      <c r="B84" s="2" t="s">
        <v>616</v>
      </c>
      <c r="C84" s="2" t="s">
        <v>748</v>
      </c>
      <c r="D84" s="81" t="n">
        <v>11</v>
      </c>
      <c r="E84" s="89" t="n">
        <v>1</v>
      </c>
      <c r="F84" s="89" t="n">
        <v>0</v>
      </c>
      <c r="G84" s="89" t="n">
        <v>10</v>
      </c>
      <c r="H84" s="89" t="n">
        <f aca="false">SUM(E84:F84)</f>
        <v>1</v>
      </c>
      <c r="I84" s="205" t="n">
        <f aca="false">1-G84/D84</f>
        <v>0.0909090909090909</v>
      </c>
      <c r="J84" s="2" t="n">
        <v>1</v>
      </c>
      <c r="L84" s="2" t="n">
        <v>1</v>
      </c>
      <c r="M84" s="2" t="n">
        <f aca="false">+N84-J84-K84</f>
        <v>4</v>
      </c>
      <c r="N84" s="2" t="n">
        <v>5</v>
      </c>
      <c r="O84" s="205" t="n">
        <f aca="false">1-M84/N84</f>
        <v>0.2</v>
      </c>
    </row>
    <row r="85" customFormat="false" ht="12.8" hidden="false" customHeight="false" outlineLevel="0" collapsed="false">
      <c r="A85" s="2" t="n">
        <v>2020</v>
      </c>
      <c r="B85" s="2" t="s">
        <v>287</v>
      </c>
      <c r="C85" s="2" t="s">
        <v>288</v>
      </c>
      <c r="D85" s="81" t="n">
        <v>9</v>
      </c>
      <c r="E85" s="89" t="n">
        <v>1</v>
      </c>
      <c r="F85" s="89" t="n">
        <v>1</v>
      </c>
      <c r="G85" s="89" t="n">
        <v>7</v>
      </c>
      <c r="H85" s="89" t="n">
        <f aca="false">SUM(E85:F85)</f>
        <v>2</v>
      </c>
      <c r="I85" s="205" t="n">
        <f aca="false">1-G85/D85</f>
        <v>0.222222222222222</v>
      </c>
      <c r="J85" s="2" t="n">
        <v>2</v>
      </c>
      <c r="K85" s="2" t="n">
        <v>2</v>
      </c>
      <c r="L85" s="2" t="n">
        <v>4</v>
      </c>
      <c r="M85" s="2" t="n">
        <f aca="false">+N85-J85-K85</f>
        <v>14</v>
      </c>
      <c r="N85" s="2" t="n">
        <v>18</v>
      </c>
      <c r="O85" s="205" t="n">
        <f aca="false">1-M85/N85</f>
        <v>0.222222222222222</v>
      </c>
    </row>
    <row r="86" customFormat="false" ht="12.8" hidden="false" customHeight="false" outlineLevel="0" collapsed="false">
      <c r="A86" s="2" t="n">
        <v>2020</v>
      </c>
      <c r="B86" s="2" t="s">
        <v>425</v>
      </c>
      <c r="C86" s="2" t="s">
        <v>426</v>
      </c>
      <c r="D86" s="81" t="n">
        <v>8</v>
      </c>
      <c r="E86" s="89" t="n">
        <v>1</v>
      </c>
      <c r="G86" s="89" t="n">
        <v>7</v>
      </c>
      <c r="H86" s="89" t="n">
        <f aca="false">SUM(E86:F86)</f>
        <v>1</v>
      </c>
      <c r="I86" s="205" t="n">
        <f aca="false">1-G86/D86</f>
        <v>0.125</v>
      </c>
      <c r="J86" s="2" t="n">
        <v>13</v>
      </c>
      <c r="L86" s="2" t="n">
        <v>13</v>
      </c>
      <c r="M86" s="2" t="n">
        <f aca="false">+N86-J86-K86</f>
        <v>21</v>
      </c>
      <c r="N86" s="2" t="n">
        <v>34</v>
      </c>
      <c r="O86" s="205" t="n">
        <f aca="false">1-M86/N86</f>
        <v>0.382352941176471</v>
      </c>
    </row>
    <row r="87" customFormat="false" ht="12.8" hidden="false" customHeight="false" outlineLevel="0" collapsed="false">
      <c r="A87" s="2" t="n">
        <v>2020</v>
      </c>
      <c r="B87" s="2" t="s">
        <v>588</v>
      </c>
      <c r="C87" s="2" t="s">
        <v>589</v>
      </c>
      <c r="D87" s="81" t="n">
        <v>8</v>
      </c>
      <c r="E87" s="89" t="n">
        <v>4</v>
      </c>
      <c r="G87" s="89" t="n">
        <v>4</v>
      </c>
      <c r="H87" s="89" t="n">
        <f aca="false">SUM(E87:F87)</f>
        <v>4</v>
      </c>
      <c r="I87" s="205" t="n">
        <f aca="false">1-G87/D87</f>
        <v>0.5</v>
      </c>
      <c r="J87" s="2" t="n">
        <v>13</v>
      </c>
      <c r="L87" s="2" t="n">
        <v>13</v>
      </c>
      <c r="M87" s="2" t="n">
        <f aca="false">+N87-J87-K87</f>
        <v>9</v>
      </c>
      <c r="N87" s="2" t="n">
        <v>22</v>
      </c>
      <c r="O87" s="205" t="n">
        <f aca="false">1-M87/N87</f>
        <v>0.590909090909091</v>
      </c>
    </row>
    <row r="88" customFormat="false" ht="12.8" hidden="false" customHeight="false" outlineLevel="0" collapsed="false">
      <c r="A88" s="2" t="n">
        <v>2020</v>
      </c>
      <c r="B88" s="2" t="s">
        <v>536</v>
      </c>
      <c r="C88" s="2" t="s">
        <v>537</v>
      </c>
      <c r="D88" s="81" t="n">
        <v>8</v>
      </c>
      <c r="F88" s="89" t="n">
        <v>5</v>
      </c>
      <c r="G88" s="89" t="n">
        <v>3</v>
      </c>
      <c r="H88" s="89" t="n">
        <f aca="false">SUM(E88:F88)</f>
        <v>5</v>
      </c>
      <c r="I88" s="205" t="n">
        <f aca="false">1-G88/D88</f>
        <v>0.625</v>
      </c>
      <c r="K88" s="2" t="n">
        <v>3</v>
      </c>
      <c r="L88" s="2" t="n">
        <v>3</v>
      </c>
      <c r="M88" s="2" t="n">
        <f aca="false">+N88-J88-K88</f>
        <v>13</v>
      </c>
      <c r="N88" s="2" t="n">
        <v>16</v>
      </c>
      <c r="O88" s="205" t="n">
        <f aca="false">1-M88/N88</f>
        <v>0.1875</v>
      </c>
    </row>
    <row r="89" customFormat="false" ht="12.8" hidden="false" customHeight="false" outlineLevel="0" collapsed="false">
      <c r="A89" s="2" t="n">
        <v>2020</v>
      </c>
      <c r="B89" s="2" t="s">
        <v>445</v>
      </c>
      <c r="C89" s="2" t="s">
        <v>446</v>
      </c>
      <c r="D89" s="81" t="n">
        <v>7</v>
      </c>
      <c r="E89" s="89" t="n">
        <v>6</v>
      </c>
      <c r="F89" s="89" t="n">
        <v>1</v>
      </c>
      <c r="G89" s="89" t="n">
        <v>0</v>
      </c>
      <c r="H89" s="89" t="n">
        <f aca="false">SUM(E89:F89)</f>
        <v>7</v>
      </c>
      <c r="I89" s="205" t="n">
        <f aca="false">1-G89/D89</f>
        <v>1</v>
      </c>
      <c r="L89" s="2" t="n">
        <v>0</v>
      </c>
      <c r="M89" s="2" t="n">
        <f aca="false">+N89-J89-K89</f>
        <v>2</v>
      </c>
      <c r="N89" s="2" t="n">
        <v>2</v>
      </c>
      <c r="O89" s="205" t="n">
        <f aca="false">1-M89/N89</f>
        <v>0</v>
      </c>
    </row>
    <row r="90" customFormat="false" ht="12.8" hidden="false" customHeight="false" outlineLevel="0" collapsed="false">
      <c r="A90" s="2" t="n">
        <v>2020</v>
      </c>
      <c r="B90" s="2" t="s">
        <v>349</v>
      </c>
      <c r="C90" s="2" t="s">
        <v>350</v>
      </c>
      <c r="D90" s="81" t="n">
        <v>6</v>
      </c>
      <c r="E90" s="89" t="n">
        <v>2</v>
      </c>
      <c r="G90" s="89" t="n">
        <v>4</v>
      </c>
      <c r="H90" s="89" t="n">
        <f aca="false">SUM(E90:F90)</f>
        <v>2</v>
      </c>
      <c r="I90" s="205" t="n">
        <f aca="false">1-G90/D90</f>
        <v>0.333333333333333</v>
      </c>
      <c r="J90" s="2" t="n">
        <v>3</v>
      </c>
      <c r="K90" s="2" t="n">
        <v>1</v>
      </c>
      <c r="L90" s="2" t="n">
        <v>4</v>
      </c>
      <c r="M90" s="2" t="n">
        <f aca="false">+N90-J90-K90</f>
        <v>14</v>
      </c>
      <c r="N90" s="2" t="n">
        <v>18</v>
      </c>
      <c r="O90" s="205" t="n">
        <f aca="false">1-M90/N90</f>
        <v>0.222222222222222</v>
      </c>
    </row>
    <row r="91" customFormat="false" ht="12.8" hidden="false" customHeight="false" outlineLevel="0" collapsed="false">
      <c r="A91" s="2" t="n">
        <v>2020</v>
      </c>
      <c r="B91" s="2" t="s">
        <v>461</v>
      </c>
      <c r="C91" s="2" t="s">
        <v>462</v>
      </c>
      <c r="D91" s="81" t="n">
        <v>6</v>
      </c>
      <c r="E91" s="89" t="n">
        <v>2</v>
      </c>
      <c r="G91" s="89" t="n">
        <v>4</v>
      </c>
      <c r="H91" s="89" t="n">
        <f aca="false">SUM(E91:F91)</f>
        <v>2</v>
      </c>
      <c r="I91" s="205" t="n">
        <f aca="false">1-G91/D91</f>
        <v>0.333333333333333</v>
      </c>
      <c r="L91" s="2" t="n">
        <v>0</v>
      </c>
      <c r="M91" s="2" t="n">
        <f aca="false">+N91-J91-K91</f>
        <v>10</v>
      </c>
      <c r="N91" s="2" t="n">
        <v>10</v>
      </c>
      <c r="O91" s="205" t="n">
        <f aca="false">1-M91/N91</f>
        <v>0</v>
      </c>
    </row>
    <row r="92" customFormat="false" ht="12.8" hidden="false" customHeight="false" outlineLevel="0" collapsed="false">
      <c r="A92" s="2" t="n">
        <v>2020</v>
      </c>
      <c r="B92" s="2" t="s">
        <v>592</v>
      </c>
      <c r="C92" s="2" t="s">
        <v>593</v>
      </c>
      <c r="D92" s="81" t="n">
        <v>5</v>
      </c>
      <c r="G92" s="89" t="n">
        <v>5</v>
      </c>
      <c r="H92" s="89" t="n">
        <f aca="false">SUM(E92:F92)</f>
        <v>0</v>
      </c>
      <c r="I92" s="205" t="n">
        <f aca="false">1-G92/D92</f>
        <v>0</v>
      </c>
      <c r="L92" s="2" t="n">
        <v>0</v>
      </c>
      <c r="M92" s="2" t="n">
        <f aca="false">+N92-J92-K92</f>
        <v>8</v>
      </c>
      <c r="N92" s="2" t="n">
        <v>8</v>
      </c>
      <c r="O92" s="205" t="n">
        <f aca="false">1-M92/N92</f>
        <v>0</v>
      </c>
    </row>
    <row r="93" customFormat="false" ht="12.8" hidden="false" customHeight="false" outlineLevel="0" collapsed="false">
      <c r="A93" s="2" t="n">
        <v>2020</v>
      </c>
      <c r="B93" s="2" t="s">
        <v>596</v>
      </c>
      <c r="C93" s="2" t="s">
        <v>597</v>
      </c>
      <c r="D93" s="81" t="n">
        <v>5</v>
      </c>
      <c r="G93" s="89" t="n">
        <v>5</v>
      </c>
      <c r="H93" s="89" t="n">
        <f aca="false">SUM(E93:F93)</f>
        <v>0</v>
      </c>
      <c r="I93" s="205" t="n">
        <f aca="false">1-G93/D93</f>
        <v>0</v>
      </c>
      <c r="J93" s="2" t="n">
        <v>1</v>
      </c>
      <c r="K93" s="2" t="n">
        <v>1</v>
      </c>
      <c r="L93" s="2" t="n">
        <v>2</v>
      </c>
      <c r="M93" s="2" t="n">
        <f aca="false">+N93-J93-K93</f>
        <v>4</v>
      </c>
      <c r="N93" s="2" t="n">
        <v>6</v>
      </c>
      <c r="O93" s="205" t="n">
        <f aca="false">1-M93/N93</f>
        <v>0.333333333333333</v>
      </c>
    </row>
    <row r="94" customFormat="false" ht="12.8" hidden="false" customHeight="false" outlineLevel="0" collapsed="false">
      <c r="A94" s="2" t="n">
        <v>2020</v>
      </c>
      <c r="B94" s="2" t="s">
        <v>159</v>
      </c>
      <c r="C94" s="2" t="s">
        <v>160</v>
      </c>
      <c r="D94" s="81" t="n">
        <v>4</v>
      </c>
      <c r="F94" s="89" t="n">
        <v>1</v>
      </c>
      <c r="G94" s="89" t="n">
        <v>3</v>
      </c>
      <c r="H94" s="89" t="n">
        <f aca="false">SUM(E94:F94)</f>
        <v>1</v>
      </c>
      <c r="I94" s="205" t="n">
        <f aca="false">1-G94/D94</f>
        <v>0.25</v>
      </c>
      <c r="L94" s="2" t="n">
        <v>0</v>
      </c>
      <c r="M94" s="2" t="n">
        <f aca="false">+N94-J94-K94</f>
        <v>5</v>
      </c>
      <c r="N94" s="2" t="n">
        <v>5</v>
      </c>
      <c r="O94" s="205" t="n">
        <f aca="false">1-M94/N94</f>
        <v>0</v>
      </c>
    </row>
    <row r="95" customFormat="false" ht="12.8" hidden="false" customHeight="false" outlineLevel="0" collapsed="false">
      <c r="A95" s="2" t="n">
        <v>2020</v>
      </c>
      <c r="B95" s="2" t="s">
        <v>337</v>
      </c>
      <c r="C95" s="2" t="s">
        <v>338</v>
      </c>
      <c r="D95" s="81" t="n">
        <v>4</v>
      </c>
      <c r="E95" s="89" t="n">
        <v>2</v>
      </c>
      <c r="G95" s="89" t="n">
        <v>2</v>
      </c>
      <c r="H95" s="89" t="n">
        <f aca="false">SUM(E95:F95)</f>
        <v>2</v>
      </c>
      <c r="I95" s="205" t="n">
        <f aca="false">1-G95/D95</f>
        <v>0.5</v>
      </c>
      <c r="L95" s="2" t="n">
        <v>0</v>
      </c>
      <c r="M95" s="2" t="n">
        <f aca="false">+N95-J95-K95</f>
        <v>2</v>
      </c>
      <c r="N95" s="2" t="n">
        <v>2</v>
      </c>
      <c r="O95" s="205" t="n">
        <f aca="false">1-M95/N95</f>
        <v>0</v>
      </c>
    </row>
    <row r="96" customFormat="false" ht="12.8" hidden="false" customHeight="false" outlineLevel="0" collapsed="false">
      <c r="A96" s="2" t="n">
        <v>2020</v>
      </c>
      <c r="B96" s="2" t="s">
        <v>528</v>
      </c>
      <c r="C96" s="2" t="s">
        <v>529</v>
      </c>
      <c r="D96" s="81" t="n">
        <v>4</v>
      </c>
      <c r="G96" s="89" t="n">
        <v>4</v>
      </c>
      <c r="H96" s="89" t="n">
        <f aca="false">SUM(E96:F96)</f>
        <v>0</v>
      </c>
      <c r="I96" s="205" t="n">
        <f aca="false">1-G96/D96</f>
        <v>0</v>
      </c>
      <c r="K96" s="2" t="n">
        <v>1</v>
      </c>
      <c r="L96" s="2" t="n">
        <v>1</v>
      </c>
      <c r="N96" s="2" t="n">
        <v>18</v>
      </c>
      <c r="O96" s="205" t="n">
        <f aca="false">1-M96/N96</f>
        <v>1</v>
      </c>
    </row>
    <row r="97" customFormat="false" ht="12.8" hidden="false" customHeight="false" outlineLevel="0" collapsed="false">
      <c r="A97" s="2" t="n">
        <v>2020</v>
      </c>
      <c r="B97" s="2" t="s">
        <v>624</v>
      </c>
      <c r="C97" s="2" t="s">
        <v>625</v>
      </c>
      <c r="D97" s="81" t="n">
        <v>4</v>
      </c>
      <c r="G97" s="89" t="n">
        <v>4</v>
      </c>
      <c r="H97" s="89" t="n">
        <f aca="false">SUM(E97:F97)</f>
        <v>0</v>
      </c>
      <c r="I97" s="205" t="n">
        <f aca="false">1-G97/D97</f>
        <v>0</v>
      </c>
      <c r="J97" s="2" t="n">
        <v>1</v>
      </c>
      <c r="L97" s="2" t="n">
        <v>1</v>
      </c>
      <c r="M97" s="2" t="n">
        <f aca="false">+N97-J97-K97</f>
        <v>1</v>
      </c>
      <c r="N97" s="2" t="n">
        <v>2</v>
      </c>
      <c r="O97" s="205" t="n">
        <f aca="false">1-M97/N97</f>
        <v>0.5</v>
      </c>
    </row>
    <row r="98" customFormat="false" ht="12.8" hidden="false" customHeight="false" outlineLevel="0" collapsed="false">
      <c r="A98" s="2" t="n">
        <v>2020</v>
      </c>
      <c r="B98" s="2" t="s">
        <v>508</v>
      </c>
      <c r="C98" s="1" t="s">
        <v>509</v>
      </c>
      <c r="D98" s="81" t="n">
        <v>3</v>
      </c>
      <c r="E98" s="89" t="n">
        <v>1</v>
      </c>
      <c r="F98" s="89" t="n">
        <v>1</v>
      </c>
      <c r="G98" s="89" t="n">
        <v>1</v>
      </c>
      <c r="H98" s="89" t="n">
        <f aca="false">SUM(E98:F98)</f>
        <v>2</v>
      </c>
      <c r="I98" s="205" t="n">
        <f aca="false">1-G98/D98</f>
        <v>0.666666666666667</v>
      </c>
      <c r="L98" s="2" t="n">
        <v>0</v>
      </c>
      <c r="O98" s="205" t="e">
        <f aca="false">1-M98/N98</f>
        <v>#DIV/0!</v>
      </c>
    </row>
    <row r="99" customFormat="false" ht="12.8" hidden="false" customHeight="false" outlineLevel="0" collapsed="false">
      <c r="A99" s="2" t="n">
        <v>2020</v>
      </c>
      <c r="B99" s="2" t="s">
        <v>195</v>
      </c>
      <c r="C99" s="2" t="s">
        <v>196</v>
      </c>
      <c r="D99" s="81" t="n">
        <v>3</v>
      </c>
      <c r="G99" s="89" t="n">
        <v>3</v>
      </c>
      <c r="H99" s="89" t="n">
        <f aca="false">SUM(E99:F99)</f>
        <v>0</v>
      </c>
      <c r="I99" s="205" t="n">
        <f aca="false">1-G99/D99</f>
        <v>0</v>
      </c>
      <c r="L99" s="2" t="n">
        <v>0</v>
      </c>
      <c r="O99" s="205" t="e">
        <f aca="false">1-M99/N99</f>
        <v>#DIV/0!</v>
      </c>
    </row>
    <row r="100" customFormat="false" ht="12.8" hidden="false" customHeight="false" outlineLevel="0" collapsed="false">
      <c r="A100" s="2" t="n">
        <v>2020</v>
      </c>
      <c r="B100" s="2" t="s">
        <v>377</v>
      </c>
      <c r="C100" s="2" t="s">
        <v>378</v>
      </c>
      <c r="D100" s="81" t="n">
        <v>3</v>
      </c>
      <c r="G100" s="89" t="n">
        <v>3</v>
      </c>
      <c r="H100" s="89" t="n">
        <f aca="false">SUM(E100:F100)</f>
        <v>0</v>
      </c>
      <c r="I100" s="205" t="n">
        <f aca="false">1-G100/D100</f>
        <v>0</v>
      </c>
      <c r="J100" s="2" t="n">
        <v>1</v>
      </c>
      <c r="L100" s="2" t="n">
        <v>1</v>
      </c>
      <c r="M100" s="2" t="n">
        <f aca="false">+N100-J100-K100</f>
        <v>8</v>
      </c>
      <c r="N100" s="2" t="n">
        <v>9</v>
      </c>
      <c r="O100" s="205" t="n">
        <f aca="false">1-M100/N100</f>
        <v>0.111111111111111</v>
      </c>
    </row>
    <row r="101" customFormat="false" ht="12.8" hidden="false" customHeight="false" outlineLevel="0" collapsed="false">
      <c r="A101" s="2" t="n">
        <v>2020</v>
      </c>
      <c r="B101" s="2" t="s">
        <v>580</v>
      </c>
      <c r="C101" s="2" t="s">
        <v>581</v>
      </c>
      <c r="D101" s="81" t="n">
        <v>3</v>
      </c>
      <c r="G101" s="89" t="n">
        <v>3</v>
      </c>
      <c r="H101" s="89" t="n">
        <f aca="false">SUM(E101:F101)</f>
        <v>0</v>
      </c>
      <c r="I101" s="205" t="n">
        <f aca="false">1-G101/D101</f>
        <v>0</v>
      </c>
      <c r="L101" s="2" t="n">
        <v>0</v>
      </c>
      <c r="M101" s="2" t="n">
        <f aca="false">+N101-J101-K101</f>
        <v>10</v>
      </c>
      <c r="N101" s="2" t="n">
        <v>10</v>
      </c>
      <c r="O101" s="205" t="n">
        <f aca="false">1-M101/N101</f>
        <v>0</v>
      </c>
    </row>
    <row r="102" customFormat="false" ht="12.8" hidden="false" customHeight="false" outlineLevel="0" collapsed="false">
      <c r="A102" s="2" t="n">
        <v>2020</v>
      </c>
      <c r="B102" s="2" t="s">
        <v>564</v>
      </c>
      <c r="C102" s="2" t="s">
        <v>565</v>
      </c>
      <c r="D102" s="81" t="n">
        <v>3</v>
      </c>
      <c r="E102" s="89" t="n">
        <v>1</v>
      </c>
      <c r="G102" s="89" t="n">
        <v>2</v>
      </c>
      <c r="H102" s="89" t="n">
        <f aca="false">SUM(E102:F102)</f>
        <v>1</v>
      </c>
      <c r="I102" s="205" t="n">
        <f aca="false">1-G102/D102</f>
        <v>0.333333333333333</v>
      </c>
      <c r="L102" s="2" t="n">
        <v>0</v>
      </c>
      <c r="M102" s="2" t="n">
        <f aca="false">+N102-J102-K102</f>
        <v>1</v>
      </c>
      <c r="N102" s="2" t="n">
        <v>1</v>
      </c>
      <c r="O102" s="205" t="n">
        <f aca="false">1-M102/N102</f>
        <v>0</v>
      </c>
    </row>
    <row r="103" customFormat="false" ht="12.8" hidden="false" customHeight="false" outlineLevel="0" collapsed="false">
      <c r="A103" s="2" t="n">
        <v>2020</v>
      </c>
      <c r="B103" s="2" t="s">
        <v>123</v>
      </c>
      <c r="C103" s="2" t="s">
        <v>124</v>
      </c>
      <c r="D103" s="81" t="n">
        <v>2</v>
      </c>
      <c r="E103" s="89" t="n">
        <v>0</v>
      </c>
      <c r="F103" s="89" t="n">
        <v>0</v>
      </c>
      <c r="G103" s="89" t="n">
        <v>2</v>
      </c>
      <c r="H103" s="89" t="n">
        <f aca="false">SUM(E103:F103)</f>
        <v>0</v>
      </c>
      <c r="I103" s="205" t="n">
        <f aca="false">1-G103/D103</f>
        <v>0</v>
      </c>
      <c r="L103" s="2" t="n">
        <v>0</v>
      </c>
      <c r="M103" s="2" t="n">
        <f aca="false">+N103-J103-K103</f>
        <v>5</v>
      </c>
      <c r="N103" s="2" t="n">
        <v>5</v>
      </c>
      <c r="O103" s="205" t="n">
        <f aca="false">1-M103/N103</f>
        <v>0</v>
      </c>
    </row>
    <row r="104" customFormat="false" ht="12.8" hidden="false" customHeight="false" outlineLevel="0" collapsed="false">
      <c r="A104" s="2" t="n">
        <v>2020</v>
      </c>
      <c r="B104" s="2" t="s">
        <v>167</v>
      </c>
      <c r="C104" s="2" t="s">
        <v>168</v>
      </c>
      <c r="D104" s="81" t="n">
        <v>2</v>
      </c>
      <c r="E104" s="89" t="n">
        <v>1</v>
      </c>
      <c r="G104" s="89" t="n">
        <v>1</v>
      </c>
      <c r="H104" s="89" t="n">
        <f aca="false">SUM(E104:F104)</f>
        <v>1</v>
      </c>
      <c r="I104" s="205" t="n">
        <f aca="false">1-G104/D104</f>
        <v>0.5</v>
      </c>
      <c r="J104" s="2" t="n">
        <v>2</v>
      </c>
      <c r="L104" s="2" t="n">
        <v>2</v>
      </c>
      <c r="M104" s="2" t="n">
        <f aca="false">+N104-J104-K104</f>
        <v>1</v>
      </c>
      <c r="N104" s="2" t="n">
        <v>3</v>
      </c>
      <c r="O104" s="205" t="n">
        <f aca="false">1-M104/N104</f>
        <v>0.666666666666667</v>
      </c>
    </row>
    <row r="105" customFormat="false" ht="12.8" hidden="false" customHeight="false" outlineLevel="0" collapsed="false">
      <c r="A105" s="2" t="n">
        <v>2020</v>
      </c>
      <c r="B105" s="2" t="s">
        <v>219</v>
      </c>
      <c r="C105" s="2" t="s">
        <v>220</v>
      </c>
      <c r="D105" s="81" t="n">
        <v>2</v>
      </c>
      <c r="G105" s="89" t="n">
        <v>2</v>
      </c>
      <c r="H105" s="89" t="n">
        <f aca="false">SUM(E105:F105)</f>
        <v>0</v>
      </c>
      <c r="I105" s="205" t="n">
        <f aca="false">1-G105/D105</f>
        <v>0</v>
      </c>
      <c r="L105" s="2" t="n">
        <v>0</v>
      </c>
      <c r="M105" s="2" t="n">
        <f aca="false">+N105-J105-K105</f>
        <v>0</v>
      </c>
      <c r="O105" s="205" t="e">
        <f aca="false">1-M105/N105</f>
        <v>#DIV/0!</v>
      </c>
    </row>
    <row r="106" customFormat="false" ht="12.8" hidden="false" customHeight="false" outlineLevel="0" collapsed="false">
      <c r="A106" s="2" t="n">
        <v>2020</v>
      </c>
      <c r="B106" s="2" t="s">
        <v>365</v>
      </c>
      <c r="C106" s="2" t="s">
        <v>783</v>
      </c>
      <c r="D106" s="81" t="n">
        <v>2</v>
      </c>
      <c r="E106" s="89" t="n">
        <v>1</v>
      </c>
      <c r="G106" s="89" t="n">
        <v>1</v>
      </c>
      <c r="H106" s="89" t="n">
        <f aca="false">SUM(E106:F106)</f>
        <v>1</v>
      </c>
      <c r="I106" s="205" t="n">
        <f aca="false">1-G106/D106</f>
        <v>0.5</v>
      </c>
      <c r="J106" s="2" t="n">
        <v>1</v>
      </c>
      <c r="L106" s="2" t="n">
        <v>1</v>
      </c>
      <c r="M106" s="2" t="n">
        <f aca="false">+N106-J106-K106</f>
        <v>4</v>
      </c>
      <c r="N106" s="2" t="n">
        <v>5</v>
      </c>
      <c r="O106" s="205" t="n">
        <f aca="false">1-M106/N106</f>
        <v>0.2</v>
      </c>
    </row>
    <row r="107" customFormat="false" ht="12.8" hidden="false" customHeight="false" outlineLevel="0" collapsed="false">
      <c r="A107" s="2" t="n">
        <v>2020</v>
      </c>
      <c r="B107" s="2" t="s">
        <v>307</v>
      </c>
      <c r="C107" s="2" t="s">
        <v>308</v>
      </c>
      <c r="D107" s="81" t="n">
        <v>2</v>
      </c>
      <c r="G107" s="89" t="n">
        <v>2</v>
      </c>
      <c r="H107" s="89" t="n">
        <f aca="false">SUM(E107:F107)</f>
        <v>0</v>
      </c>
      <c r="I107" s="205" t="n">
        <f aca="false">1-G107/D107</f>
        <v>0</v>
      </c>
      <c r="L107" s="2" t="n">
        <v>0</v>
      </c>
      <c r="O107" s="205" t="e">
        <f aca="false">1-M107/N107</f>
        <v>#DIV/0!</v>
      </c>
    </row>
    <row r="108" customFormat="false" ht="12.8" hidden="false" customHeight="false" outlineLevel="0" collapsed="false">
      <c r="A108" s="2" t="n">
        <v>2020</v>
      </c>
      <c r="B108" s="2" t="s">
        <v>333</v>
      </c>
      <c r="C108" s="2" t="s">
        <v>334</v>
      </c>
      <c r="D108" s="81" t="n">
        <v>2</v>
      </c>
      <c r="G108" s="89" t="n">
        <v>2</v>
      </c>
      <c r="H108" s="89" t="n">
        <f aca="false">SUM(E108:F108)</f>
        <v>0</v>
      </c>
      <c r="I108" s="205" t="n">
        <f aca="false">1-G108/D108</f>
        <v>0</v>
      </c>
      <c r="L108" s="2" t="n">
        <v>0</v>
      </c>
      <c r="M108" s="2" t="n">
        <f aca="false">+N108-J108-K108</f>
        <v>3</v>
      </c>
      <c r="N108" s="2" t="n">
        <v>3</v>
      </c>
      <c r="O108" s="205" t="n">
        <f aca="false">1-M108/N108</f>
        <v>0</v>
      </c>
    </row>
    <row r="109" customFormat="false" ht="12.8" hidden="false" customHeight="false" outlineLevel="0" collapsed="false">
      <c r="A109" s="2" t="n">
        <v>2020</v>
      </c>
      <c r="B109" s="2" t="s">
        <v>441</v>
      </c>
      <c r="C109" s="2" t="s">
        <v>442</v>
      </c>
      <c r="D109" s="81" t="n">
        <v>2</v>
      </c>
      <c r="G109" s="89" t="n">
        <v>2</v>
      </c>
      <c r="H109" s="89" t="n">
        <f aca="false">SUM(E109:F109)</f>
        <v>0</v>
      </c>
      <c r="I109" s="205" t="n">
        <f aca="false">1-G109/D109</f>
        <v>0</v>
      </c>
      <c r="K109" s="2" t="n">
        <v>2</v>
      </c>
      <c r="L109" s="2" t="n">
        <v>2</v>
      </c>
      <c r="M109" s="2" t="n">
        <f aca="false">+N109-J109-K109</f>
        <v>3</v>
      </c>
      <c r="N109" s="2" t="n">
        <v>5</v>
      </c>
      <c r="O109" s="205" t="n">
        <f aca="false">1-M109/N109</f>
        <v>0.4</v>
      </c>
    </row>
    <row r="110" customFormat="false" ht="12.8" hidden="false" customHeight="false" outlineLevel="0" collapsed="false">
      <c r="A110" s="2" t="n">
        <v>2020</v>
      </c>
      <c r="B110" s="2" t="s">
        <v>175</v>
      </c>
      <c r="C110" s="2" t="s">
        <v>658</v>
      </c>
      <c r="D110" s="81" t="n">
        <v>1</v>
      </c>
      <c r="G110" s="89" t="n">
        <v>1</v>
      </c>
      <c r="H110" s="89" t="n">
        <f aca="false">SUM(E110:F110)</f>
        <v>0</v>
      </c>
      <c r="I110" s="205" t="n">
        <f aca="false">1-G110/D110</f>
        <v>0</v>
      </c>
      <c r="L110" s="2" t="n">
        <v>0</v>
      </c>
      <c r="M110" s="2" t="n">
        <f aca="false">+N110-J110-K110</f>
        <v>1</v>
      </c>
      <c r="N110" s="2" t="n">
        <v>1</v>
      </c>
      <c r="O110" s="205" t="n">
        <f aca="false">1-M110/N110</f>
        <v>0</v>
      </c>
    </row>
    <row r="111" customFormat="false" ht="12.8" hidden="false" customHeight="false" outlineLevel="0" collapsed="false">
      <c r="A111" s="2" t="n">
        <v>2020</v>
      </c>
      <c r="B111" s="2" t="s">
        <v>887</v>
      </c>
      <c r="C111" s="2" t="s">
        <v>785</v>
      </c>
      <c r="D111" s="81" t="n">
        <v>1</v>
      </c>
      <c r="E111" s="89" t="n">
        <v>1</v>
      </c>
      <c r="G111" s="89" t="n">
        <v>0</v>
      </c>
      <c r="H111" s="89" t="n">
        <f aca="false">SUM(E111:F111)</f>
        <v>1</v>
      </c>
      <c r="I111" s="205" t="n">
        <f aca="false">1-G111/D111</f>
        <v>1</v>
      </c>
      <c r="J111" s="2" t="n">
        <v>3</v>
      </c>
      <c r="L111" s="2" t="n">
        <v>3</v>
      </c>
      <c r="M111" s="2" t="n">
        <f aca="false">+N111-J111-K111</f>
        <v>3</v>
      </c>
      <c r="N111" s="2" t="n">
        <v>6</v>
      </c>
      <c r="O111" s="205" t="n">
        <f aca="false">1-M111/N111</f>
        <v>0.5</v>
      </c>
    </row>
    <row r="112" customFormat="false" ht="12.8" hidden="false" customHeight="false" outlineLevel="0" collapsed="false">
      <c r="A112" s="2" t="n">
        <v>2020</v>
      </c>
      <c r="B112" s="2" t="s">
        <v>888</v>
      </c>
      <c r="C112" s="2" t="s">
        <v>794</v>
      </c>
      <c r="D112" s="81" t="n">
        <v>1</v>
      </c>
      <c r="E112" s="89" t="n">
        <v>1</v>
      </c>
      <c r="G112" s="89" t="n">
        <v>0</v>
      </c>
      <c r="H112" s="89" t="n">
        <f aca="false">SUM(E112:F112)</f>
        <v>1</v>
      </c>
      <c r="I112" s="205" t="n">
        <f aca="false">1-G112/D112</f>
        <v>1</v>
      </c>
      <c r="L112" s="2" t="n">
        <v>0</v>
      </c>
      <c r="M112" s="2" t="n">
        <f aca="false">+N112-J112-K112</f>
        <v>0</v>
      </c>
      <c r="O112" s="205" t="e">
        <f aca="false">1-M112/N112</f>
        <v>#DIV/0!</v>
      </c>
    </row>
    <row r="113" customFormat="false" ht="12.8" hidden="false" customHeight="false" outlineLevel="0" collapsed="false">
      <c r="A113" s="2" t="n">
        <v>2020</v>
      </c>
      <c r="B113" s="2" t="s">
        <v>544</v>
      </c>
      <c r="C113" s="2" t="s">
        <v>889</v>
      </c>
      <c r="D113" s="81" t="n">
        <v>1</v>
      </c>
      <c r="H113" s="89" t="n">
        <f aca="false">SUM(E113:F113)</f>
        <v>0</v>
      </c>
      <c r="I113" s="205" t="n">
        <f aca="false">1-G113/D113</f>
        <v>1</v>
      </c>
      <c r="L113" s="2" t="n">
        <v>0</v>
      </c>
      <c r="O113" s="205" t="e">
        <f aca="false">1-M113/N113</f>
        <v>#DIV/0!</v>
      </c>
    </row>
    <row r="114" customFormat="false" ht="12.8" hidden="false" customHeight="false" outlineLevel="0" collapsed="false">
      <c r="A114" s="2" t="n">
        <v>2020</v>
      </c>
      <c r="B114" s="2" t="s">
        <v>807</v>
      </c>
      <c r="C114" s="2" t="s">
        <v>808</v>
      </c>
      <c r="D114" s="81" t="n">
        <v>1</v>
      </c>
      <c r="G114" s="89" t="n">
        <v>1</v>
      </c>
      <c r="H114" s="89" t="n">
        <f aca="false">SUM(E114:F114)</f>
        <v>0</v>
      </c>
      <c r="I114" s="205" t="n">
        <f aca="false">1-G114/D114</f>
        <v>0</v>
      </c>
      <c r="L114" s="2" t="n">
        <v>0</v>
      </c>
      <c r="M114" s="2" t="n">
        <f aca="false">+N114-J114-K114</f>
        <v>0</v>
      </c>
      <c r="O114" s="205" t="e">
        <f aca="false">1-M114/N114</f>
        <v>#DIV/0!</v>
      </c>
    </row>
    <row r="115" customFormat="false" ht="12.8" hidden="false" customHeight="false" outlineLevel="0" collapsed="false">
      <c r="A115" s="2" t="n">
        <v>2020</v>
      </c>
      <c r="B115" s="2" t="s">
        <v>315</v>
      </c>
      <c r="C115" s="2" t="s">
        <v>316</v>
      </c>
      <c r="D115" s="81" t="n">
        <v>1</v>
      </c>
      <c r="G115" s="89" t="n">
        <v>1</v>
      </c>
      <c r="H115" s="89" t="n">
        <f aca="false">SUM(E115:F115)</f>
        <v>0</v>
      </c>
      <c r="I115" s="205" t="n">
        <f aca="false">1-G115/D115</f>
        <v>0</v>
      </c>
      <c r="L115" s="2" t="n">
        <v>0</v>
      </c>
      <c r="M115" s="2" t="n">
        <f aca="false">+N115-J115-K115</f>
        <v>1</v>
      </c>
      <c r="N115" s="2" t="n">
        <v>1</v>
      </c>
      <c r="O115" s="205" t="n">
        <f aca="false">1-M115/N115</f>
        <v>0</v>
      </c>
    </row>
    <row r="116" customFormat="false" ht="12.8" hidden="false" customHeight="false" outlineLevel="0" collapsed="false">
      <c r="A116" s="2" t="n">
        <v>2020</v>
      </c>
      <c r="B116" s="2" t="s">
        <v>319</v>
      </c>
      <c r="C116" s="2" t="s">
        <v>320</v>
      </c>
      <c r="D116" s="81" t="n">
        <v>1</v>
      </c>
      <c r="E116" s="89" t="n">
        <v>1</v>
      </c>
      <c r="G116" s="89" t="n">
        <v>0</v>
      </c>
      <c r="H116" s="89" t="n">
        <f aca="false">SUM(E116:F116)</f>
        <v>1</v>
      </c>
      <c r="I116" s="205" t="n">
        <f aca="false">1-G116/D116</f>
        <v>1</v>
      </c>
      <c r="L116" s="2" t="n">
        <v>0</v>
      </c>
      <c r="M116" s="2" t="n">
        <f aca="false">+N116-J116-K116</f>
        <v>1</v>
      </c>
      <c r="N116" s="2" t="n">
        <v>1</v>
      </c>
      <c r="O116" s="205" t="n">
        <f aca="false">1-M116/N116</f>
        <v>0</v>
      </c>
    </row>
    <row r="117" customFormat="false" ht="12.8" hidden="false" customHeight="false" outlineLevel="0" collapsed="false">
      <c r="A117" s="2" t="n">
        <v>2020</v>
      </c>
      <c r="B117" s="2" t="s">
        <v>721</v>
      </c>
      <c r="C117" s="2" t="s">
        <v>722</v>
      </c>
      <c r="D117" s="81" t="n">
        <v>1</v>
      </c>
      <c r="G117" s="89" t="n">
        <v>1</v>
      </c>
      <c r="H117" s="89" t="n">
        <f aca="false">SUM(E117:F117)</f>
        <v>0</v>
      </c>
      <c r="I117" s="205" t="n">
        <f aca="false">1-G117/D117</f>
        <v>0</v>
      </c>
      <c r="L117" s="2" t="n">
        <v>0</v>
      </c>
      <c r="M117" s="2" t="n">
        <f aca="false">+N117-J117-K117</f>
        <v>1</v>
      </c>
      <c r="N117" s="2" t="n">
        <v>1</v>
      </c>
      <c r="O117" s="205" t="n">
        <f aca="false">1-M117/N117</f>
        <v>0</v>
      </c>
    </row>
    <row r="118" customFormat="false" ht="12.8" hidden="false" customHeight="false" outlineLevel="0" collapsed="false">
      <c r="A118" s="2" t="n">
        <v>2020</v>
      </c>
      <c r="B118" s="2" t="s">
        <v>341</v>
      </c>
      <c r="C118" s="2" t="s">
        <v>675</v>
      </c>
      <c r="D118" s="81" t="n">
        <v>1</v>
      </c>
      <c r="G118" s="89" t="n">
        <v>1</v>
      </c>
      <c r="H118" s="89" t="n">
        <f aca="false">SUM(E118:F118)</f>
        <v>0</v>
      </c>
      <c r="I118" s="205" t="n">
        <f aca="false">1-G118/D118</f>
        <v>0</v>
      </c>
      <c r="L118" s="2" t="n">
        <v>0</v>
      </c>
      <c r="M118" s="2" t="n">
        <f aca="false">+N118-J118-K118</f>
        <v>1</v>
      </c>
      <c r="N118" s="2" t="n">
        <v>1</v>
      </c>
      <c r="O118" s="205" t="n">
        <f aca="false">1-M118/N118</f>
        <v>0</v>
      </c>
    </row>
    <row r="119" customFormat="false" ht="12.8" hidden="false" customHeight="false" outlineLevel="0" collapsed="false">
      <c r="A119" s="2" t="n">
        <v>2020</v>
      </c>
      <c r="B119" s="2" t="s">
        <v>437</v>
      </c>
      <c r="C119" s="2" t="s">
        <v>438</v>
      </c>
      <c r="D119" s="81" t="n">
        <v>1</v>
      </c>
      <c r="G119" s="89" t="n">
        <v>1</v>
      </c>
      <c r="H119" s="89" t="n">
        <f aca="false">SUM(E119:F119)</f>
        <v>0</v>
      </c>
      <c r="I119" s="205" t="n">
        <f aca="false">1-G119/D119</f>
        <v>0</v>
      </c>
      <c r="K119" s="2" t="n">
        <v>1</v>
      </c>
      <c r="L119" s="2" t="n">
        <v>1</v>
      </c>
      <c r="M119" s="2" t="n">
        <f aca="false">+N119-J119-K119</f>
        <v>1</v>
      </c>
      <c r="N119" s="2" t="n">
        <v>2</v>
      </c>
      <c r="O119" s="205" t="n">
        <f aca="false">1-M119/N119</f>
        <v>0.5</v>
      </c>
    </row>
    <row r="120" customFormat="false" ht="12.8" hidden="false" customHeight="false" outlineLevel="0" collapsed="false">
      <c r="A120" s="2" t="n">
        <v>2020</v>
      </c>
      <c r="B120" s="2" t="s">
        <v>449</v>
      </c>
      <c r="C120" s="2" t="s">
        <v>890</v>
      </c>
      <c r="D120" s="81" t="n">
        <v>1</v>
      </c>
      <c r="H120" s="89" t="n">
        <f aca="false">SUM(E120:F120)</f>
        <v>0</v>
      </c>
      <c r="I120" s="205" t="n">
        <f aca="false">1-G120/D120</f>
        <v>1</v>
      </c>
      <c r="L120" s="2" t="n">
        <v>0</v>
      </c>
      <c r="O120" s="205" t="e">
        <f aca="false">1-M120/N120</f>
        <v>#DIV/0!</v>
      </c>
    </row>
    <row r="121" customFormat="false" ht="12.8" hidden="false" customHeight="false" outlineLevel="0" collapsed="false">
      <c r="A121" s="2" t="n">
        <v>2020</v>
      </c>
      <c r="B121" s="2" t="s">
        <v>472</v>
      </c>
      <c r="C121" s="2" t="s">
        <v>473</v>
      </c>
      <c r="D121" s="81" t="n">
        <v>1</v>
      </c>
      <c r="G121" s="89" t="n">
        <v>1</v>
      </c>
      <c r="H121" s="89" t="n">
        <f aca="false">SUM(E121:F121)</f>
        <v>0</v>
      </c>
      <c r="I121" s="205" t="n">
        <f aca="false">1-G121/D121</f>
        <v>0</v>
      </c>
      <c r="L121" s="2" t="n">
        <v>0</v>
      </c>
      <c r="M121" s="2" t="n">
        <f aca="false">+N121-J121-K121</f>
        <v>1</v>
      </c>
      <c r="N121" s="2" t="n">
        <v>1</v>
      </c>
      <c r="O121" s="205" t="n">
        <f aca="false">1-M121/N121</f>
        <v>0</v>
      </c>
    </row>
    <row r="122" customFormat="false" ht="12.8" hidden="false" customHeight="false" outlineLevel="0" collapsed="false">
      <c r="A122" s="2" t="n">
        <v>2020</v>
      </c>
      <c r="B122" s="2" t="s">
        <v>683</v>
      </c>
      <c r="C122" s="2" t="s">
        <v>684</v>
      </c>
      <c r="D122" s="81" t="n">
        <v>1</v>
      </c>
      <c r="G122" s="89" t="n">
        <v>1</v>
      </c>
      <c r="H122" s="89" t="n">
        <f aca="false">SUM(E122:F122)</f>
        <v>0</v>
      </c>
      <c r="I122" s="205" t="n">
        <f aca="false">1-G122/D122</f>
        <v>0</v>
      </c>
      <c r="L122" s="2" t="n">
        <v>0</v>
      </c>
      <c r="M122" s="2" t="n">
        <f aca="false">+N122-J122-K122</f>
        <v>3</v>
      </c>
      <c r="N122" s="2" t="n">
        <v>3</v>
      </c>
      <c r="O122" s="205" t="n">
        <f aca="false">1-M122/N122</f>
        <v>0</v>
      </c>
    </row>
    <row r="123" customFormat="false" ht="12.8" hidden="false" customHeight="false" outlineLevel="0" collapsed="false">
      <c r="A123" s="2" t="n">
        <v>2020</v>
      </c>
      <c r="B123" s="2" t="s">
        <v>891</v>
      </c>
      <c r="C123" s="2" t="s">
        <v>892</v>
      </c>
      <c r="D123" s="81" t="n">
        <v>1</v>
      </c>
      <c r="H123" s="89" t="n">
        <f aca="false">SUM(E123:F123)</f>
        <v>0</v>
      </c>
      <c r="I123" s="205" t="n">
        <f aca="false">1-G123/D123</f>
        <v>1</v>
      </c>
      <c r="L123" s="2" t="n">
        <v>0</v>
      </c>
      <c r="O123" s="205" t="e">
        <f aca="false">1-M123/N123</f>
        <v>#DIV/0!</v>
      </c>
    </row>
    <row r="124" customFormat="false" ht="12.8" hidden="false" customHeight="false" outlineLevel="0" collapsed="false">
      <c r="A124" s="2" t="n">
        <v>2019</v>
      </c>
      <c r="C124" s="2" t="s">
        <v>14</v>
      </c>
      <c r="D124" s="81" t="n">
        <v>66437</v>
      </c>
      <c r="E124" s="89" t="n">
        <v>9237</v>
      </c>
      <c r="F124" s="89" t="n">
        <v>4638</v>
      </c>
      <c r="G124" s="89" t="n">
        <v>52442</v>
      </c>
      <c r="H124" s="89" t="n">
        <v>13875</v>
      </c>
      <c r="I124" s="205" t="n">
        <v>0.210650691632675</v>
      </c>
    </row>
    <row r="125" customFormat="false" ht="12.8" hidden="false" customHeight="false" outlineLevel="0" collapsed="false">
      <c r="A125" s="2" t="n">
        <v>2019</v>
      </c>
      <c r="B125" s="2" t="s">
        <v>283</v>
      </c>
      <c r="C125" s="2" t="s">
        <v>284</v>
      </c>
      <c r="D125" s="81" t="n">
        <v>3521</v>
      </c>
      <c r="E125" s="89" t="n">
        <v>801</v>
      </c>
      <c r="F125" s="89" t="n">
        <v>153</v>
      </c>
      <c r="G125" s="89" t="n">
        <v>2567</v>
      </c>
      <c r="H125" s="89" t="n">
        <v>954</v>
      </c>
      <c r="I125" s="205" t="n">
        <v>0.270945754047146</v>
      </c>
    </row>
    <row r="126" customFormat="false" ht="12.8" hidden="false" customHeight="false" outlineLevel="0" collapsed="false">
      <c r="A126" s="2" t="n">
        <v>2019</v>
      </c>
      <c r="B126" s="2" t="s">
        <v>107</v>
      </c>
      <c r="C126" s="2" t="s">
        <v>108</v>
      </c>
      <c r="D126" s="81" t="n">
        <v>2312</v>
      </c>
      <c r="E126" s="204" t="n">
        <v>521</v>
      </c>
      <c r="F126" s="204" t="n">
        <v>1208</v>
      </c>
      <c r="G126" s="89" t="n">
        <v>583</v>
      </c>
      <c r="H126" s="89" t="n">
        <v>1729</v>
      </c>
      <c r="I126" s="205" t="n">
        <v>0.747837370242215</v>
      </c>
    </row>
    <row r="127" customFormat="false" ht="12.8" hidden="false" customHeight="false" outlineLevel="0" collapsed="false">
      <c r="A127" s="2" t="n">
        <v>2019</v>
      </c>
      <c r="B127" s="2" t="s">
        <v>271</v>
      </c>
      <c r="C127" s="2" t="s">
        <v>272</v>
      </c>
      <c r="D127" s="81" t="n">
        <v>5548</v>
      </c>
      <c r="E127" s="89" t="n">
        <v>83</v>
      </c>
      <c r="F127" s="89" t="n">
        <v>89</v>
      </c>
      <c r="G127" s="89" t="n">
        <v>5376</v>
      </c>
      <c r="H127" s="89" t="n">
        <v>172</v>
      </c>
      <c r="I127" s="205" t="n">
        <v>0.0310021629416006</v>
      </c>
    </row>
    <row r="128" customFormat="false" ht="12.8" hidden="false" customHeight="false" outlineLevel="0" collapsed="false">
      <c r="A128" s="2" t="n">
        <v>2019</v>
      </c>
      <c r="B128" s="2" t="s">
        <v>111</v>
      </c>
      <c r="C128" s="2" t="s">
        <v>112</v>
      </c>
      <c r="D128" s="81" t="n">
        <v>6122</v>
      </c>
      <c r="E128" s="89" t="n">
        <v>118</v>
      </c>
      <c r="F128" s="89" t="n">
        <v>277</v>
      </c>
      <c r="G128" s="89" t="n">
        <v>5727</v>
      </c>
      <c r="H128" s="89" t="n">
        <v>395</v>
      </c>
      <c r="I128" s="205" t="n">
        <v>0.0645213982358707</v>
      </c>
    </row>
    <row r="129" customFormat="false" ht="12.8" hidden="false" customHeight="false" outlineLevel="0" collapsed="false">
      <c r="A129" s="2" t="n">
        <v>2019</v>
      </c>
      <c r="B129" s="2" t="s">
        <v>135</v>
      </c>
      <c r="C129" s="2" t="s">
        <v>136</v>
      </c>
      <c r="D129" s="81" t="n">
        <v>2814</v>
      </c>
      <c r="E129" s="89" t="n">
        <v>483</v>
      </c>
      <c r="F129" s="89" t="n">
        <v>174</v>
      </c>
      <c r="G129" s="89" t="n">
        <v>2157</v>
      </c>
      <c r="H129" s="89" t="n">
        <v>657</v>
      </c>
      <c r="I129" s="205" t="n">
        <v>0.233475479744137</v>
      </c>
    </row>
    <row r="130" customFormat="false" ht="12.8" hidden="false" customHeight="false" outlineLevel="0" collapsed="false">
      <c r="A130" s="2" t="n">
        <v>2019</v>
      </c>
      <c r="B130" s="2" t="s">
        <v>311</v>
      </c>
      <c r="C130" s="2" t="s">
        <v>312</v>
      </c>
      <c r="D130" s="81" t="n">
        <v>2874</v>
      </c>
      <c r="E130" s="89" t="n">
        <v>35</v>
      </c>
      <c r="F130" s="89" t="n">
        <v>19</v>
      </c>
      <c r="G130" s="89" t="n">
        <v>2820</v>
      </c>
      <c r="H130" s="89" t="n">
        <v>54</v>
      </c>
      <c r="I130" s="205" t="n">
        <v>0.0187891440501043</v>
      </c>
    </row>
    <row r="131" customFormat="false" ht="12.8" hidden="false" customHeight="false" outlineLevel="0" collapsed="false">
      <c r="A131" s="2" t="n">
        <v>2019</v>
      </c>
      <c r="B131" s="2" t="s">
        <v>457</v>
      </c>
      <c r="C131" s="2" t="s">
        <v>458</v>
      </c>
      <c r="D131" s="81" t="n">
        <v>2438</v>
      </c>
      <c r="E131" s="89" t="n">
        <v>444</v>
      </c>
      <c r="F131" s="89" t="n">
        <v>62</v>
      </c>
      <c r="G131" s="89" t="n">
        <v>1932</v>
      </c>
      <c r="H131" s="89" t="n">
        <v>506</v>
      </c>
      <c r="I131" s="205" t="n">
        <v>0.207547169811321</v>
      </c>
    </row>
    <row r="132" customFormat="false" ht="12.8" hidden="false" customHeight="false" outlineLevel="0" collapsed="false">
      <c r="A132" s="2" t="n">
        <v>2019</v>
      </c>
      <c r="B132" s="2" t="s">
        <v>191</v>
      </c>
      <c r="C132" s="2" t="s">
        <v>787</v>
      </c>
      <c r="D132" s="81" t="n">
        <v>3767</v>
      </c>
      <c r="E132" s="89" t="n">
        <v>607</v>
      </c>
      <c r="F132" s="89" t="n">
        <v>149</v>
      </c>
      <c r="G132" s="89" t="n">
        <v>3011</v>
      </c>
      <c r="H132" s="89" t="n">
        <v>756</v>
      </c>
      <c r="I132" s="205" t="n">
        <v>0.20069020440669</v>
      </c>
    </row>
    <row r="133" customFormat="false" ht="12.8" hidden="false" customHeight="false" outlineLevel="0" collapsed="false">
      <c r="A133" s="2" t="n">
        <v>2019</v>
      </c>
      <c r="B133" s="2" t="s">
        <v>421</v>
      </c>
      <c r="C133" s="2" t="s">
        <v>422</v>
      </c>
      <c r="D133" s="81" t="n">
        <v>2362</v>
      </c>
      <c r="E133" s="89" t="n">
        <v>45</v>
      </c>
      <c r="F133" s="89" t="n">
        <v>40</v>
      </c>
      <c r="G133" s="89" t="n">
        <v>2277</v>
      </c>
      <c r="H133" s="89" t="n">
        <v>85</v>
      </c>
      <c r="I133" s="205" t="n">
        <v>0.0359864521591872</v>
      </c>
    </row>
    <row r="134" customFormat="false" ht="12.8" hidden="false" customHeight="false" outlineLevel="0" collapsed="false">
      <c r="A134" s="2" t="n">
        <v>2019</v>
      </c>
      <c r="B134" s="2" t="s">
        <v>476</v>
      </c>
      <c r="C134" s="2" t="s">
        <v>477</v>
      </c>
      <c r="D134" s="81" t="n">
        <v>1971</v>
      </c>
      <c r="E134" s="89" t="n">
        <v>170</v>
      </c>
      <c r="F134" s="89" t="n">
        <v>46</v>
      </c>
      <c r="G134" s="89" t="n">
        <v>1755</v>
      </c>
      <c r="H134" s="89" t="n">
        <v>216</v>
      </c>
      <c r="I134" s="205" t="n">
        <v>0.10958904109589</v>
      </c>
    </row>
    <row r="135" customFormat="false" ht="12.8" hidden="false" customHeight="false" outlineLevel="0" collapsed="false">
      <c r="A135" s="2" t="n">
        <v>2019</v>
      </c>
      <c r="B135" s="2" t="s">
        <v>512</v>
      </c>
      <c r="C135" s="2" t="s">
        <v>513</v>
      </c>
      <c r="D135" s="81" t="n">
        <v>2358</v>
      </c>
      <c r="E135" s="89" t="n">
        <v>743</v>
      </c>
      <c r="F135" s="89" t="n">
        <v>635</v>
      </c>
      <c r="G135" s="89" t="n">
        <v>980</v>
      </c>
      <c r="H135" s="89" t="n">
        <v>1378</v>
      </c>
      <c r="I135" s="205" t="n">
        <v>0.584393553859203</v>
      </c>
    </row>
    <row r="136" customFormat="false" ht="12.8" hidden="false" customHeight="false" outlineLevel="0" collapsed="false">
      <c r="A136" s="2" t="n">
        <v>2019</v>
      </c>
      <c r="B136" s="2" t="s">
        <v>179</v>
      </c>
      <c r="C136" s="2" t="s">
        <v>850</v>
      </c>
      <c r="D136" s="81" t="n">
        <v>2788</v>
      </c>
      <c r="E136" s="89" t="n">
        <v>443</v>
      </c>
      <c r="F136" s="89" t="n">
        <v>125</v>
      </c>
      <c r="G136" s="89" t="n">
        <v>2220</v>
      </c>
      <c r="H136" s="89" t="n">
        <v>568</v>
      </c>
      <c r="I136" s="205" t="n">
        <v>0.203730272596844</v>
      </c>
    </row>
    <row r="137" customFormat="false" ht="12.8" hidden="false" customHeight="false" outlineLevel="0" collapsed="false">
      <c r="A137" s="2" t="n">
        <v>2019</v>
      </c>
      <c r="B137" s="2" t="s">
        <v>524</v>
      </c>
      <c r="C137" s="2" t="s">
        <v>525</v>
      </c>
      <c r="D137" s="81" t="n">
        <v>799</v>
      </c>
      <c r="E137" s="89" t="n">
        <v>133</v>
      </c>
      <c r="F137" s="89" t="n">
        <v>406</v>
      </c>
      <c r="G137" s="89" t="n">
        <v>260</v>
      </c>
      <c r="H137" s="89" t="n">
        <v>539</v>
      </c>
      <c r="I137" s="205" t="n">
        <v>0.67459324155194</v>
      </c>
    </row>
    <row r="138" customFormat="false" ht="12.8" hidden="false" customHeight="false" outlineLevel="0" collapsed="false">
      <c r="A138" s="2" t="n">
        <v>2019</v>
      </c>
      <c r="B138" s="2" t="s">
        <v>572</v>
      </c>
      <c r="C138" s="2" t="s">
        <v>573</v>
      </c>
      <c r="D138" s="81" t="n">
        <v>1412</v>
      </c>
      <c r="E138" s="89" t="n">
        <v>495</v>
      </c>
      <c r="F138" s="89" t="n">
        <v>6</v>
      </c>
      <c r="G138" s="89" t="n">
        <v>911</v>
      </c>
      <c r="H138" s="89" t="n">
        <v>501</v>
      </c>
      <c r="I138" s="205" t="n">
        <v>0.354815864022663</v>
      </c>
    </row>
    <row r="139" customFormat="false" ht="12.8" hidden="false" customHeight="false" outlineLevel="0" collapsed="false">
      <c r="A139" s="2" t="n">
        <v>2019</v>
      </c>
      <c r="B139" s="2" t="s">
        <v>389</v>
      </c>
      <c r="C139" s="2" t="s">
        <v>390</v>
      </c>
      <c r="D139" s="81" t="n">
        <v>1202</v>
      </c>
      <c r="E139" s="89" t="n">
        <v>288</v>
      </c>
      <c r="F139" s="89" t="n">
        <v>29</v>
      </c>
      <c r="G139" s="89" t="n">
        <v>885</v>
      </c>
      <c r="H139" s="89" t="n">
        <v>317</v>
      </c>
      <c r="I139" s="205" t="n">
        <v>0.263727121464226</v>
      </c>
    </row>
    <row r="140" customFormat="false" ht="12.8" hidden="false" customHeight="false" outlineLevel="0" collapsed="false">
      <c r="A140" s="2" t="n">
        <v>2019</v>
      </c>
      <c r="B140" s="2" t="s">
        <v>540</v>
      </c>
      <c r="C140" s="2" t="s">
        <v>541</v>
      </c>
      <c r="D140" s="81" t="n">
        <v>1226</v>
      </c>
      <c r="E140" s="89" t="n">
        <v>646</v>
      </c>
      <c r="F140" s="89" t="n">
        <v>90</v>
      </c>
      <c r="G140" s="89" t="n">
        <v>490</v>
      </c>
      <c r="H140" s="89" t="n">
        <v>736</v>
      </c>
      <c r="I140" s="205" t="n">
        <v>0.600326264274062</v>
      </c>
    </row>
    <row r="141" customFormat="false" ht="12.8" hidden="false" customHeight="false" outlineLevel="0" collapsed="false">
      <c r="A141" s="2" t="n">
        <v>2019</v>
      </c>
      <c r="B141" s="2" t="s">
        <v>115</v>
      </c>
      <c r="C141" s="2" t="s">
        <v>116</v>
      </c>
      <c r="D141" s="81" t="n">
        <v>1608</v>
      </c>
      <c r="E141" s="89" t="n">
        <v>22</v>
      </c>
      <c r="F141" s="89" t="n">
        <v>72</v>
      </c>
      <c r="G141" s="89" t="n">
        <v>1514</v>
      </c>
      <c r="H141" s="89" t="n">
        <v>94</v>
      </c>
      <c r="I141" s="205" t="n">
        <v>0.0584577114427861</v>
      </c>
    </row>
    <row r="142" customFormat="false" ht="12.8" hidden="false" customHeight="false" outlineLevel="0" collapsed="false">
      <c r="A142" s="2" t="n">
        <v>2019</v>
      </c>
      <c r="B142" s="2" t="s">
        <v>500</v>
      </c>
      <c r="C142" s="2" t="s">
        <v>501</v>
      </c>
      <c r="D142" s="81" t="n">
        <v>1401</v>
      </c>
      <c r="E142" s="89" t="n">
        <v>376</v>
      </c>
      <c r="F142" s="89" t="n">
        <v>81</v>
      </c>
      <c r="G142" s="89" t="n">
        <v>944</v>
      </c>
      <c r="H142" s="89" t="n">
        <v>457</v>
      </c>
      <c r="I142" s="205" t="n">
        <v>0.326195574589579</v>
      </c>
    </row>
    <row r="143" customFormat="false" ht="12.8" hidden="false" customHeight="false" outlineLevel="0" collapsed="false">
      <c r="A143" s="2" t="n">
        <v>2019</v>
      </c>
      <c r="B143" s="2" t="s">
        <v>520</v>
      </c>
      <c r="C143" s="2" t="s">
        <v>521</v>
      </c>
      <c r="D143" s="81" t="n">
        <v>1388</v>
      </c>
      <c r="E143" s="89" t="n">
        <v>177</v>
      </c>
      <c r="F143" s="89" t="n">
        <v>33</v>
      </c>
      <c r="G143" s="89" t="n">
        <v>1178</v>
      </c>
      <c r="H143" s="89" t="n">
        <v>210</v>
      </c>
      <c r="I143" s="205" t="n">
        <v>0.151296829971182</v>
      </c>
    </row>
    <row r="144" customFormat="false" ht="12.8" hidden="false" customHeight="false" outlineLevel="0" collapsed="false">
      <c r="A144" s="2" t="n">
        <v>2019</v>
      </c>
      <c r="B144" s="2" t="s">
        <v>433</v>
      </c>
      <c r="C144" s="2" t="s">
        <v>434</v>
      </c>
      <c r="D144" s="81" t="n">
        <v>949</v>
      </c>
      <c r="E144" s="89" t="n">
        <v>190</v>
      </c>
      <c r="F144" s="89" t="n">
        <v>8</v>
      </c>
      <c r="G144" s="89" t="n">
        <v>751</v>
      </c>
      <c r="H144" s="89" t="n">
        <v>198</v>
      </c>
      <c r="I144" s="205" t="n">
        <v>0.208640674394099</v>
      </c>
    </row>
    <row r="145" customFormat="false" ht="12.8" hidden="false" customHeight="false" outlineLevel="0" collapsed="false">
      <c r="A145" s="2" t="n">
        <v>2019</v>
      </c>
      <c r="B145" s="2" t="s">
        <v>608</v>
      </c>
      <c r="C145" s="2" t="s">
        <v>609</v>
      </c>
      <c r="D145" s="81" t="n">
        <v>1434</v>
      </c>
      <c r="E145" s="89" t="n">
        <v>116</v>
      </c>
      <c r="F145" s="89" t="n">
        <v>95</v>
      </c>
      <c r="G145" s="89" t="n">
        <v>1223</v>
      </c>
      <c r="H145" s="89" t="n">
        <v>211</v>
      </c>
      <c r="I145" s="205" t="n">
        <v>0.147140864714087</v>
      </c>
    </row>
    <row r="146" customFormat="false" ht="12.8" hidden="false" customHeight="false" outlineLevel="0" collapsed="false">
      <c r="A146" s="2" t="n">
        <v>2019</v>
      </c>
      <c r="B146" s="2" t="s">
        <v>235</v>
      </c>
      <c r="C146" s="2" t="s">
        <v>236</v>
      </c>
      <c r="D146" s="81" t="n">
        <v>1379</v>
      </c>
      <c r="E146" s="89" t="n">
        <v>66</v>
      </c>
      <c r="F146" s="89" t="n">
        <v>45</v>
      </c>
      <c r="G146" s="89" t="n">
        <v>1268</v>
      </c>
      <c r="H146" s="89" t="n">
        <v>111</v>
      </c>
      <c r="I146" s="205" t="n">
        <v>0.0804931109499637</v>
      </c>
    </row>
    <row r="147" customFormat="false" ht="12.8" hidden="false" customHeight="false" outlineLevel="0" collapsed="false">
      <c r="A147" s="2" t="n">
        <v>2019</v>
      </c>
      <c r="B147" s="2" t="s">
        <v>548</v>
      </c>
      <c r="C147" s="2" t="s">
        <v>549</v>
      </c>
      <c r="D147" s="81" t="n">
        <v>550</v>
      </c>
      <c r="E147" s="89" t="n">
        <v>136</v>
      </c>
      <c r="F147" s="89" t="n">
        <v>39</v>
      </c>
      <c r="G147" s="89" t="n">
        <v>375</v>
      </c>
      <c r="H147" s="89" t="n">
        <v>175</v>
      </c>
      <c r="I147" s="205" t="n">
        <v>0.318181818181818</v>
      </c>
    </row>
    <row r="148" customFormat="false" ht="12.8" hidden="false" customHeight="false" outlineLevel="0" collapsed="false">
      <c r="A148" s="2" t="n">
        <v>2019</v>
      </c>
      <c r="B148" s="2" t="s">
        <v>203</v>
      </c>
      <c r="C148" s="2" t="s">
        <v>204</v>
      </c>
      <c r="D148" s="81" t="n">
        <v>1844</v>
      </c>
      <c r="E148" s="89" t="n">
        <v>19</v>
      </c>
      <c r="G148" s="89" t="n">
        <v>1825</v>
      </c>
      <c r="H148" s="89" t="n">
        <v>19</v>
      </c>
      <c r="I148" s="205" t="n">
        <v>0.0103036876355749</v>
      </c>
    </row>
    <row r="149" customFormat="false" ht="12.8" hidden="false" customHeight="false" outlineLevel="0" collapsed="false">
      <c r="A149" s="2" t="n">
        <v>2019</v>
      </c>
      <c r="B149" s="2" t="s">
        <v>496</v>
      </c>
      <c r="C149" s="2" t="s">
        <v>497</v>
      </c>
      <c r="D149" s="81" t="n">
        <v>939</v>
      </c>
      <c r="E149" s="89" t="n">
        <v>56</v>
      </c>
      <c r="F149" s="89" t="n">
        <v>28</v>
      </c>
      <c r="G149" s="89" t="n">
        <v>855</v>
      </c>
      <c r="H149" s="89" t="n">
        <v>84</v>
      </c>
      <c r="I149" s="205" t="n">
        <v>0.0894568690095847</v>
      </c>
    </row>
    <row r="150" customFormat="false" ht="12.8" hidden="false" customHeight="false" outlineLevel="0" collapsed="false">
      <c r="A150" s="2" t="n">
        <v>2019</v>
      </c>
      <c r="B150" s="2" t="s">
        <v>187</v>
      </c>
      <c r="C150" s="2" t="s">
        <v>188</v>
      </c>
      <c r="D150" s="81" t="n">
        <v>792</v>
      </c>
      <c r="E150" s="89" t="n">
        <v>105</v>
      </c>
      <c r="F150" s="89" t="n">
        <v>31</v>
      </c>
      <c r="G150" s="89" t="n">
        <v>656</v>
      </c>
      <c r="H150" s="89" t="n">
        <v>136</v>
      </c>
      <c r="I150" s="205" t="n">
        <v>0.171717171717172</v>
      </c>
    </row>
    <row r="151" customFormat="false" ht="12.8" hidden="false" customHeight="false" outlineLevel="0" collapsed="false">
      <c r="A151" s="2" t="n">
        <v>2019</v>
      </c>
      <c r="B151" s="2" t="s">
        <v>119</v>
      </c>
      <c r="C151" s="2" t="s">
        <v>120</v>
      </c>
      <c r="D151" s="81" t="n">
        <v>629</v>
      </c>
      <c r="E151" s="89" t="n">
        <v>73</v>
      </c>
      <c r="F151" s="89" t="n">
        <v>49</v>
      </c>
      <c r="G151" s="89" t="n">
        <v>507</v>
      </c>
      <c r="H151" s="89" t="n">
        <v>122</v>
      </c>
      <c r="I151" s="205" t="n">
        <v>0.1939586645469</v>
      </c>
    </row>
    <row r="152" customFormat="false" ht="12.8" hidden="false" customHeight="false" outlineLevel="0" collapsed="false">
      <c r="A152" s="2" t="n">
        <v>2019</v>
      </c>
      <c r="B152" s="2" t="s">
        <v>259</v>
      </c>
      <c r="C152" s="2" t="s">
        <v>260</v>
      </c>
      <c r="D152" s="81" t="n">
        <v>251</v>
      </c>
      <c r="E152" s="89" t="n">
        <v>80</v>
      </c>
      <c r="F152" s="89" t="n">
        <v>3</v>
      </c>
      <c r="G152" s="89" t="n">
        <v>168</v>
      </c>
      <c r="H152" s="89" t="n">
        <v>83</v>
      </c>
      <c r="I152" s="205" t="n">
        <v>0.330677290836653</v>
      </c>
    </row>
    <row r="153" customFormat="false" ht="12.8" hidden="false" customHeight="false" outlineLevel="0" collapsed="false">
      <c r="A153" s="2" t="n">
        <v>2019</v>
      </c>
      <c r="B153" s="2" t="s">
        <v>199</v>
      </c>
      <c r="C153" s="2" t="s">
        <v>200</v>
      </c>
      <c r="D153" s="81" t="n">
        <v>599</v>
      </c>
      <c r="E153" s="89" t="n">
        <v>148</v>
      </c>
      <c r="F153" s="89" t="n">
        <v>49</v>
      </c>
      <c r="G153" s="89" t="n">
        <v>402</v>
      </c>
      <c r="H153" s="89" t="n">
        <v>197</v>
      </c>
      <c r="I153" s="205" t="n">
        <v>0.328881469115192</v>
      </c>
    </row>
    <row r="154" customFormat="false" ht="12.8" hidden="false" customHeight="false" outlineLevel="0" collapsed="false">
      <c r="A154" s="2" t="n">
        <v>2019</v>
      </c>
      <c r="B154" s="2" t="s">
        <v>397</v>
      </c>
      <c r="C154" s="2" t="s">
        <v>398</v>
      </c>
      <c r="D154" s="81" t="n">
        <v>250</v>
      </c>
      <c r="E154" s="89" t="n">
        <v>53</v>
      </c>
      <c r="F154" s="89" t="n">
        <v>110</v>
      </c>
      <c r="G154" s="89" t="n">
        <v>87</v>
      </c>
      <c r="H154" s="89" t="n">
        <v>163</v>
      </c>
      <c r="I154" s="205" t="n">
        <v>0.652</v>
      </c>
    </row>
    <row r="155" customFormat="false" ht="12.8" hidden="false" customHeight="false" outlineLevel="0" collapsed="false">
      <c r="A155" s="2" t="n">
        <v>2019</v>
      </c>
      <c r="B155" s="2" t="s">
        <v>131</v>
      </c>
      <c r="C155" s="2" t="s">
        <v>132</v>
      </c>
      <c r="D155" s="81" t="n">
        <v>276</v>
      </c>
      <c r="E155" s="89" t="n">
        <v>12</v>
      </c>
      <c r="F155" s="89" t="n">
        <v>6</v>
      </c>
      <c r="G155" s="89" t="n">
        <v>258</v>
      </c>
      <c r="H155" s="89" t="n">
        <v>18</v>
      </c>
      <c r="I155" s="205" t="n">
        <v>0.0652173913043478</v>
      </c>
    </row>
    <row r="156" customFormat="false" ht="12.8" hidden="false" customHeight="false" outlineLevel="0" collapsed="false">
      <c r="A156" s="2" t="n">
        <v>2019</v>
      </c>
      <c r="B156" s="2" t="s">
        <v>329</v>
      </c>
      <c r="C156" s="2" t="s">
        <v>330</v>
      </c>
      <c r="D156" s="81" t="n">
        <v>297</v>
      </c>
      <c r="E156" s="89" t="n">
        <v>168</v>
      </c>
      <c r="F156" s="89" t="n">
        <v>5</v>
      </c>
      <c r="G156" s="89" t="n">
        <v>124</v>
      </c>
      <c r="H156" s="89" t="n">
        <v>173</v>
      </c>
      <c r="I156" s="205" t="n">
        <v>0.582491582491582</v>
      </c>
    </row>
    <row r="157" customFormat="false" ht="12.8" hidden="false" customHeight="false" outlineLevel="0" collapsed="false">
      <c r="A157" s="2" t="n">
        <v>2019</v>
      </c>
      <c r="B157" s="2" t="s">
        <v>183</v>
      </c>
      <c r="C157" s="2" t="s">
        <v>184</v>
      </c>
      <c r="D157" s="81" t="n">
        <v>590</v>
      </c>
      <c r="E157" s="89" t="n">
        <v>98</v>
      </c>
      <c r="F157" s="89" t="n">
        <v>106</v>
      </c>
      <c r="G157" s="89" t="n">
        <v>386</v>
      </c>
      <c r="H157" s="89" t="n">
        <v>204</v>
      </c>
      <c r="I157" s="205" t="n">
        <v>0.345762711864407</v>
      </c>
    </row>
    <row r="158" customFormat="false" ht="12.8" hidden="false" customHeight="false" outlineLevel="0" collapsed="false">
      <c r="A158" s="2" t="n">
        <v>2019</v>
      </c>
      <c r="B158" s="2" t="s">
        <v>251</v>
      </c>
      <c r="C158" s="2" t="s">
        <v>252</v>
      </c>
      <c r="D158" s="81" t="n">
        <v>400</v>
      </c>
      <c r="E158" s="89" t="n">
        <v>216</v>
      </c>
      <c r="F158" s="89" t="n">
        <v>5</v>
      </c>
      <c r="G158" s="89" t="n">
        <v>179</v>
      </c>
      <c r="H158" s="89" t="n">
        <v>221</v>
      </c>
      <c r="I158" s="205" t="n">
        <v>0.5525</v>
      </c>
    </row>
    <row r="159" customFormat="false" ht="12.8" hidden="false" customHeight="false" outlineLevel="0" collapsed="false">
      <c r="A159" s="2" t="n">
        <v>2019</v>
      </c>
      <c r="B159" s="2" t="s">
        <v>327</v>
      </c>
      <c r="C159" s="2" t="s">
        <v>328</v>
      </c>
      <c r="D159" s="81" t="n">
        <v>349</v>
      </c>
      <c r="E159" s="89" t="n">
        <v>78</v>
      </c>
      <c r="F159" s="89" t="n">
        <v>49</v>
      </c>
      <c r="G159" s="89" t="n">
        <v>222</v>
      </c>
      <c r="H159" s="89" t="n">
        <v>127</v>
      </c>
      <c r="I159" s="205" t="n">
        <v>0.363896848137536</v>
      </c>
    </row>
    <row r="160" customFormat="false" ht="12.8" hidden="false" customHeight="false" outlineLevel="0" collapsed="false">
      <c r="A160" s="2" t="n">
        <v>2019</v>
      </c>
      <c r="B160" s="2" t="s">
        <v>401</v>
      </c>
      <c r="C160" s="2" t="s">
        <v>402</v>
      </c>
      <c r="D160" s="81" t="n">
        <v>379</v>
      </c>
      <c r="E160" s="89" t="n">
        <v>58</v>
      </c>
      <c r="F160" s="89" t="n">
        <v>17</v>
      </c>
      <c r="G160" s="89" t="n">
        <v>304</v>
      </c>
      <c r="H160" s="89" t="n">
        <v>75</v>
      </c>
      <c r="I160" s="205" t="n">
        <v>0.197889182058048</v>
      </c>
    </row>
    <row r="161" customFormat="false" ht="12.8" hidden="false" customHeight="false" outlineLevel="0" collapsed="false">
      <c r="A161" s="2" t="n">
        <v>2019</v>
      </c>
      <c r="B161" s="2" t="s">
        <v>417</v>
      </c>
      <c r="C161" s="2" t="s">
        <v>755</v>
      </c>
      <c r="D161" s="81" t="n">
        <v>557</v>
      </c>
      <c r="E161" s="89" t="n">
        <v>14</v>
      </c>
      <c r="F161" s="89" t="n">
        <v>10</v>
      </c>
      <c r="G161" s="89" t="n">
        <v>533</v>
      </c>
      <c r="H161" s="89" t="n">
        <v>24</v>
      </c>
      <c r="I161" s="205" t="n">
        <v>0.0430879712746858</v>
      </c>
    </row>
    <row r="162" customFormat="false" ht="12.8" hidden="false" customHeight="false" outlineLevel="0" collapsed="false">
      <c r="A162" s="2" t="n">
        <v>2019</v>
      </c>
      <c r="B162" s="2" t="s">
        <v>247</v>
      </c>
      <c r="C162" s="2" t="s">
        <v>857</v>
      </c>
      <c r="D162" s="81" t="n">
        <v>1159</v>
      </c>
      <c r="E162" s="89" t="n">
        <v>115</v>
      </c>
      <c r="F162" s="89" t="n">
        <v>25</v>
      </c>
      <c r="G162" s="89" t="n">
        <v>1019</v>
      </c>
      <c r="H162" s="89" t="n">
        <v>140</v>
      </c>
      <c r="I162" s="205" t="n">
        <v>0.120793787748059</v>
      </c>
    </row>
    <row r="163" customFormat="false" ht="12.8" hidden="false" customHeight="false" outlineLevel="0" collapsed="false">
      <c r="A163" s="2" t="n">
        <v>2019</v>
      </c>
      <c r="B163" s="2" t="s">
        <v>323</v>
      </c>
      <c r="C163" s="2" t="s">
        <v>324</v>
      </c>
      <c r="D163" s="81" t="n">
        <v>187</v>
      </c>
      <c r="E163" s="89" t="n">
        <v>5</v>
      </c>
      <c r="F163" s="89" t="n">
        <v>2</v>
      </c>
      <c r="G163" s="89" t="n">
        <v>180</v>
      </c>
      <c r="H163" s="89" t="n">
        <v>7</v>
      </c>
      <c r="I163" s="205" t="n">
        <v>0.0374331550802139</v>
      </c>
    </row>
    <row r="164" customFormat="false" ht="12.8" hidden="false" customHeight="false" outlineLevel="0" collapsed="false">
      <c r="A164" s="2" t="n">
        <v>2019</v>
      </c>
      <c r="B164" s="2" t="s">
        <v>584</v>
      </c>
      <c r="C164" s="2" t="s">
        <v>585</v>
      </c>
      <c r="D164" s="81" t="n">
        <v>321</v>
      </c>
      <c r="E164" s="89" t="n">
        <v>52</v>
      </c>
      <c r="F164" s="89" t="n">
        <v>30</v>
      </c>
      <c r="G164" s="89" t="n">
        <v>239</v>
      </c>
      <c r="H164" s="89" t="n">
        <v>82</v>
      </c>
      <c r="I164" s="205" t="n">
        <v>0.255451713395639</v>
      </c>
    </row>
    <row r="165" customFormat="false" ht="12.8" hidden="false" customHeight="false" outlineLevel="0" collapsed="false">
      <c r="A165" s="2" t="n">
        <v>2019</v>
      </c>
      <c r="B165" s="2" t="s">
        <v>243</v>
      </c>
      <c r="C165" s="2" t="s">
        <v>244</v>
      </c>
      <c r="D165" s="81" t="n">
        <v>371</v>
      </c>
      <c r="E165" s="89" t="n">
        <v>128</v>
      </c>
      <c r="F165" s="89" t="n">
        <v>5</v>
      </c>
      <c r="G165" s="89" t="n">
        <v>238</v>
      </c>
      <c r="H165" s="89" t="n">
        <v>133</v>
      </c>
      <c r="I165" s="205" t="n">
        <v>0.358490566037736</v>
      </c>
    </row>
    <row r="166" customFormat="false" ht="12.8" hidden="false" customHeight="false" outlineLevel="0" collapsed="false">
      <c r="A166" s="2" t="n">
        <v>2019</v>
      </c>
      <c r="B166" s="2" t="s">
        <v>405</v>
      </c>
      <c r="C166" s="2" t="s">
        <v>406</v>
      </c>
      <c r="D166" s="81" t="n">
        <v>88</v>
      </c>
      <c r="G166" s="89" t="n">
        <v>88</v>
      </c>
      <c r="H166" s="89" t="n">
        <v>0</v>
      </c>
      <c r="I166" s="205" t="n">
        <v>0</v>
      </c>
    </row>
    <row r="167" customFormat="false" ht="12.8" hidden="false" customHeight="false" outlineLevel="0" collapsed="false">
      <c r="A167" s="2" t="n">
        <v>2019</v>
      </c>
      <c r="B167" s="2" t="s">
        <v>357</v>
      </c>
      <c r="C167" s="2" t="s">
        <v>358</v>
      </c>
      <c r="D167" s="81" t="n">
        <v>182</v>
      </c>
      <c r="E167" s="89" t="n">
        <v>5</v>
      </c>
      <c r="F167" s="89" t="n">
        <v>2</v>
      </c>
      <c r="G167" s="89" t="n">
        <v>89</v>
      </c>
      <c r="H167" s="89" t="n">
        <v>7</v>
      </c>
      <c r="I167" s="205" t="n">
        <v>0.510989010989011</v>
      </c>
    </row>
    <row r="168" customFormat="false" ht="12.8" hidden="false" customHeight="false" outlineLevel="0" collapsed="false">
      <c r="A168" s="2" t="n">
        <v>2019</v>
      </c>
      <c r="B168" s="2" t="s">
        <v>127</v>
      </c>
      <c r="C168" s="2" t="s">
        <v>128</v>
      </c>
      <c r="D168" s="81" t="n">
        <v>268</v>
      </c>
      <c r="E168" s="89" t="n">
        <v>88</v>
      </c>
      <c r="F168" s="89" t="n">
        <v>9</v>
      </c>
      <c r="G168" s="89" t="n">
        <v>171</v>
      </c>
      <c r="H168" s="89" t="n">
        <v>97</v>
      </c>
      <c r="I168" s="205" t="n">
        <v>0.361940298507463</v>
      </c>
    </row>
    <row r="169" customFormat="false" ht="12.8" hidden="false" customHeight="false" outlineLevel="0" collapsed="false">
      <c r="A169" s="2" t="n">
        <v>2019</v>
      </c>
      <c r="B169" s="2" t="s">
        <v>516</v>
      </c>
      <c r="C169" s="2" t="s">
        <v>517</v>
      </c>
      <c r="D169" s="81" t="n">
        <v>168</v>
      </c>
      <c r="E169" s="89" t="n">
        <v>46</v>
      </c>
      <c r="F169" s="89" t="n">
        <v>10</v>
      </c>
      <c r="G169" s="89" t="n">
        <v>112</v>
      </c>
      <c r="H169" s="89" t="n">
        <v>56</v>
      </c>
      <c r="I169" s="205" t="n">
        <v>0.333333333333333</v>
      </c>
    </row>
    <row r="170" customFormat="false" ht="12.8" hidden="false" customHeight="false" outlineLevel="0" collapsed="false">
      <c r="A170" s="2" t="n">
        <v>2019</v>
      </c>
      <c r="B170" s="2" t="s">
        <v>373</v>
      </c>
      <c r="C170" s="2" t="s">
        <v>374</v>
      </c>
      <c r="D170" s="81" t="n">
        <v>113</v>
      </c>
      <c r="E170" s="89" t="n">
        <v>17</v>
      </c>
      <c r="F170" s="89" t="n">
        <v>7</v>
      </c>
      <c r="G170" s="89" t="n">
        <v>89</v>
      </c>
      <c r="H170" s="89" t="n">
        <v>24</v>
      </c>
      <c r="I170" s="205" t="n">
        <v>0.212389380530973</v>
      </c>
    </row>
    <row r="171" customFormat="false" ht="12.8" hidden="false" customHeight="false" outlineLevel="0" collapsed="false">
      <c r="A171" s="2" t="n">
        <v>2019</v>
      </c>
      <c r="B171" s="2" t="s">
        <v>263</v>
      </c>
      <c r="C171" s="2" t="s">
        <v>264</v>
      </c>
      <c r="D171" s="81" t="n">
        <v>259</v>
      </c>
      <c r="E171" s="89" t="n">
        <v>43</v>
      </c>
      <c r="F171" s="89" t="n">
        <v>16</v>
      </c>
      <c r="G171" s="89" t="n">
        <v>200</v>
      </c>
      <c r="H171" s="89" t="n">
        <v>59</v>
      </c>
      <c r="I171" s="205" t="n">
        <v>0.227799227799228</v>
      </c>
    </row>
    <row r="172" customFormat="false" ht="12.8" hidden="false" customHeight="false" outlineLevel="0" collapsed="false">
      <c r="A172" s="2" t="n">
        <v>2019</v>
      </c>
      <c r="B172" s="2" t="s">
        <v>139</v>
      </c>
      <c r="C172" s="2" t="s">
        <v>140</v>
      </c>
      <c r="D172" s="81" t="n">
        <v>146</v>
      </c>
      <c r="E172" s="89" t="n">
        <v>23</v>
      </c>
      <c r="F172" s="89" t="n">
        <v>10</v>
      </c>
      <c r="G172" s="89" t="n">
        <v>113</v>
      </c>
      <c r="H172" s="89" t="n">
        <v>33</v>
      </c>
      <c r="I172" s="205" t="n">
        <v>0.226027397260274</v>
      </c>
    </row>
    <row r="173" customFormat="false" ht="12.8" hidden="false" customHeight="false" outlineLevel="0" collapsed="false">
      <c r="A173" s="2" t="n">
        <v>2019</v>
      </c>
      <c r="B173" s="2" t="s">
        <v>231</v>
      </c>
      <c r="C173" s="2" t="s">
        <v>852</v>
      </c>
      <c r="D173" s="81" t="n">
        <v>274</v>
      </c>
      <c r="E173" s="89" t="n">
        <v>1</v>
      </c>
      <c r="F173" s="89" t="n">
        <v>1</v>
      </c>
      <c r="G173" s="89" t="n">
        <v>272</v>
      </c>
      <c r="H173" s="89" t="n">
        <v>2</v>
      </c>
      <c r="I173" s="205" t="n">
        <v>0.00729927007299269</v>
      </c>
    </row>
    <row r="174" customFormat="false" ht="12.8" hidden="false" customHeight="false" outlineLevel="0" collapsed="false">
      <c r="A174" s="2" t="n">
        <v>2019</v>
      </c>
      <c r="B174" s="2" t="s">
        <v>429</v>
      </c>
      <c r="C174" s="2" t="s">
        <v>430</v>
      </c>
      <c r="D174" s="81" t="n">
        <v>145</v>
      </c>
      <c r="E174" s="89" t="n">
        <v>10</v>
      </c>
      <c r="F174" s="89" t="n">
        <v>7</v>
      </c>
      <c r="G174" s="89" t="n">
        <v>128</v>
      </c>
      <c r="H174" s="89" t="n">
        <v>17</v>
      </c>
      <c r="I174" s="205" t="n">
        <v>0.117241379310345</v>
      </c>
    </row>
    <row r="175" customFormat="false" ht="12.8" hidden="false" customHeight="false" outlineLevel="0" collapsed="false">
      <c r="A175" s="2" t="n">
        <v>2019</v>
      </c>
      <c r="B175" s="2" t="s">
        <v>279</v>
      </c>
      <c r="C175" s="2" t="s">
        <v>280</v>
      </c>
      <c r="D175" s="81" t="n">
        <v>186</v>
      </c>
      <c r="E175" s="89" t="n">
        <v>20</v>
      </c>
      <c r="F175" s="89" t="n">
        <v>6</v>
      </c>
      <c r="G175" s="89" t="n">
        <v>160</v>
      </c>
      <c r="H175" s="89" t="n">
        <v>26</v>
      </c>
      <c r="I175" s="205" t="n">
        <v>0.139784946236559</v>
      </c>
    </row>
    <row r="176" customFormat="false" ht="12.8" hidden="false" customHeight="false" outlineLevel="0" collapsed="false">
      <c r="A176" s="2" t="n">
        <v>2019</v>
      </c>
      <c r="B176" s="2" t="s">
        <v>568</v>
      </c>
      <c r="C176" s="2" t="s">
        <v>569</v>
      </c>
      <c r="D176" s="81" t="n">
        <v>178</v>
      </c>
      <c r="E176" s="89" t="n">
        <v>14</v>
      </c>
      <c r="F176" s="89" t="n">
        <v>9</v>
      </c>
      <c r="G176" s="89" t="n">
        <v>155</v>
      </c>
      <c r="H176" s="89" t="n">
        <v>23</v>
      </c>
      <c r="I176" s="205" t="n">
        <v>0.129213483146067</v>
      </c>
    </row>
    <row r="177" customFormat="false" ht="12.8" hidden="false" customHeight="false" outlineLevel="0" collapsed="false">
      <c r="A177" s="2" t="n">
        <v>2019</v>
      </c>
      <c r="B177" s="2" t="s">
        <v>612</v>
      </c>
      <c r="C177" s="2" t="s">
        <v>613</v>
      </c>
      <c r="D177" s="81" t="n">
        <v>56</v>
      </c>
      <c r="E177" s="89" t="n">
        <v>18</v>
      </c>
      <c r="F177" s="89" t="n">
        <v>24</v>
      </c>
      <c r="G177" s="89" t="n">
        <v>14</v>
      </c>
      <c r="H177" s="89" t="n">
        <v>42</v>
      </c>
      <c r="I177" s="205" t="n">
        <v>0.75</v>
      </c>
    </row>
    <row r="178" customFormat="false" ht="12.8" hidden="false" customHeight="false" outlineLevel="0" collapsed="false">
      <c r="A178" s="2" t="n">
        <v>2019</v>
      </c>
      <c r="B178" s="2" t="s">
        <v>504</v>
      </c>
      <c r="C178" s="2" t="s">
        <v>505</v>
      </c>
      <c r="D178" s="81" t="n">
        <v>131</v>
      </c>
      <c r="E178" s="89" t="n">
        <v>35</v>
      </c>
      <c r="F178" s="89" t="n">
        <v>3</v>
      </c>
      <c r="G178" s="89" t="n">
        <v>93</v>
      </c>
      <c r="H178" s="89" t="n">
        <v>38</v>
      </c>
      <c r="I178" s="205" t="n">
        <v>0.290076335877863</v>
      </c>
    </row>
    <row r="179" customFormat="false" ht="12.8" hidden="false" customHeight="false" outlineLevel="0" collapsed="false">
      <c r="A179" s="2" t="n">
        <v>2019</v>
      </c>
      <c r="B179" s="2" t="s">
        <v>207</v>
      </c>
      <c r="C179" s="2" t="s">
        <v>208</v>
      </c>
      <c r="D179" s="81" t="n">
        <v>106</v>
      </c>
      <c r="E179" s="89" t="n">
        <v>13</v>
      </c>
      <c r="F179" s="89" t="n">
        <v>19</v>
      </c>
      <c r="G179" s="89" t="n">
        <v>74</v>
      </c>
      <c r="H179" s="89" t="n">
        <v>32</v>
      </c>
      <c r="I179" s="205" t="n">
        <v>0.30188679245283</v>
      </c>
    </row>
    <row r="180" customFormat="false" ht="12.8" hidden="false" customHeight="false" outlineLevel="0" collapsed="false">
      <c r="A180" s="2" t="n">
        <v>2019</v>
      </c>
      <c r="B180" s="2" t="s">
        <v>552</v>
      </c>
      <c r="C180" s="2" t="s">
        <v>553</v>
      </c>
      <c r="D180" s="81" t="n">
        <v>196</v>
      </c>
      <c r="E180" s="89" t="n">
        <v>30</v>
      </c>
      <c r="F180" s="89" t="n">
        <v>6</v>
      </c>
      <c r="G180" s="89" t="n">
        <v>160</v>
      </c>
      <c r="H180" s="89" t="n">
        <v>36</v>
      </c>
      <c r="I180" s="205" t="n">
        <v>0.183673469387755</v>
      </c>
    </row>
    <row r="181" customFormat="false" ht="12.8" hidden="false" customHeight="false" outlineLevel="0" collapsed="false">
      <c r="A181" s="2" t="n">
        <v>2019</v>
      </c>
      <c r="B181" s="2" t="s">
        <v>777</v>
      </c>
      <c r="C181" s="2" t="s">
        <v>485</v>
      </c>
      <c r="D181" s="81" t="n">
        <v>54</v>
      </c>
      <c r="E181" s="89" t="n">
        <v>27</v>
      </c>
      <c r="F181" s="89" t="n">
        <v>5</v>
      </c>
      <c r="G181" s="89" t="n">
        <v>22</v>
      </c>
      <c r="H181" s="89" t="n">
        <v>32</v>
      </c>
      <c r="I181" s="205" t="n">
        <v>0.592592592592593</v>
      </c>
    </row>
    <row r="182" customFormat="false" ht="12.8" hidden="false" customHeight="false" outlineLevel="0" collapsed="false">
      <c r="A182" s="2" t="n">
        <v>2019</v>
      </c>
      <c r="B182" s="2" t="s">
        <v>600</v>
      </c>
      <c r="C182" s="2" t="s">
        <v>601</v>
      </c>
      <c r="D182" s="81" t="n">
        <v>153</v>
      </c>
      <c r="E182" s="89" t="n">
        <v>24</v>
      </c>
      <c r="F182" s="89" t="n">
        <v>10</v>
      </c>
      <c r="G182" s="89" t="n">
        <v>119</v>
      </c>
      <c r="H182" s="89" t="n">
        <v>34</v>
      </c>
      <c r="I182" s="205" t="n">
        <v>0.222222222222222</v>
      </c>
    </row>
    <row r="183" customFormat="false" ht="12.8" hidden="false" customHeight="false" outlineLevel="0" collapsed="false">
      <c r="A183" s="2" t="n">
        <v>2019</v>
      </c>
      <c r="B183" s="2" t="s">
        <v>381</v>
      </c>
      <c r="C183" s="2" t="s">
        <v>382</v>
      </c>
      <c r="D183" s="81" t="n">
        <v>41</v>
      </c>
      <c r="E183" s="89" t="n">
        <v>3</v>
      </c>
      <c r="F183" s="89" t="n">
        <v>1</v>
      </c>
      <c r="G183" s="89" t="n">
        <v>37</v>
      </c>
      <c r="H183" s="89" t="n">
        <v>4</v>
      </c>
      <c r="I183" s="205" t="n">
        <v>0.0975609756097561</v>
      </c>
    </row>
    <row r="184" customFormat="false" ht="12.8" hidden="false" customHeight="false" outlineLevel="0" collapsed="false">
      <c r="A184" s="2" t="n">
        <v>2019</v>
      </c>
      <c r="B184" s="2" t="s">
        <v>275</v>
      </c>
      <c r="C184" s="2" t="s">
        <v>276</v>
      </c>
      <c r="D184" s="81" t="n">
        <v>57</v>
      </c>
      <c r="E184" s="89" t="n">
        <v>2</v>
      </c>
      <c r="F184" s="89" t="n">
        <v>1</v>
      </c>
      <c r="G184" s="89" t="n">
        <v>54</v>
      </c>
      <c r="H184" s="89" t="n">
        <v>3</v>
      </c>
      <c r="I184" s="205" t="n">
        <v>0.0526315789473685</v>
      </c>
    </row>
    <row r="185" customFormat="false" ht="12.8" hidden="false" customHeight="false" outlineLevel="0" collapsed="false">
      <c r="A185" s="2" t="n">
        <v>2019</v>
      </c>
      <c r="B185" s="2" t="s">
        <v>151</v>
      </c>
      <c r="C185" s="2" t="s">
        <v>152</v>
      </c>
      <c r="D185" s="81" t="n">
        <v>62</v>
      </c>
      <c r="E185" s="89" t="n">
        <v>11</v>
      </c>
      <c r="F185" s="89" t="n">
        <v>1</v>
      </c>
      <c r="G185" s="89" t="n">
        <v>50</v>
      </c>
      <c r="H185" s="89" t="n">
        <v>12</v>
      </c>
      <c r="I185" s="205" t="n">
        <v>0.193548387096774</v>
      </c>
    </row>
    <row r="186" customFormat="false" ht="12.8" hidden="false" customHeight="false" outlineLevel="0" collapsed="false">
      <c r="A186" s="2" t="n">
        <v>2019</v>
      </c>
      <c r="B186" s="2" t="s">
        <v>102</v>
      </c>
      <c r="C186" s="2" t="s">
        <v>465</v>
      </c>
      <c r="D186" s="81" t="n">
        <v>103</v>
      </c>
      <c r="E186" s="89" t="n">
        <v>7</v>
      </c>
      <c r="F186" s="89" t="n">
        <v>8</v>
      </c>
      <c r="G186" s="89" t="n">
        <v>88</v>
      </c>
      <c r="H186" s="89" t="n">
        <v>15</v>
      </c>
      <c r="I186" s="205" t="n">
        <v>0.145631067961165</v>
      </c>
    </row>
    <row r="187" customFormat="false" ht="12.8" hidden="false" customHeight="false" outlineLevel="0" collapsed="false">
      <c r="A187" s="2" t="n">
        <v>2019</v>
      </c>
      <c r="B187" s="2" t="s">
        <v>155</v>
      </c>
      <c r="C187" s="2" t="s">
        <v>156</v>
      </c>
      <c r="D187" s="81" t="n">
        <v>84</v>
      </c>
      <c r="E187" s="89" t="n">
        <v>4</v>
      </c>
      <c r="F187" s="89" t="n">
        <v>6</v>
      </c>
      <c r="G187" s="89" t="n">
        <v>74</v>
      </c>
      <c r="H187" s="89" t="n">
        <v>10</v>
      </c>
      <c r="I187" s="205" t="n">
        <v>0.119047619047619</v>
      </c>
    </row>
    <row r="188" customFormat="false" ht="12.8" hidden="false" customHeight="false" outlineLevel="0" collapsed="false">
      <c r="A188" s="2" t="n">
        <v>2019</v>
      </c>
      <c r="B188" s="2" t="s">
        <v>453</v>
      </c>
      <c r="C188" s="2" t="s">
        <v>454</v>
      </c>
      <c r="D188" s="81" t="n">
        <v>52</v>
      </c>
      <c r="E188" s="89" t="n">
        <v>12</v>
      </c>
      <c r="F188" s="89" t="n">
        <v>6</v>
      </c>
      <c r="G188" s="89" t="n">
        <v>34</v>
      </c>
      <c r="H188" s="89" t="n">
        <v>18</v>
      </c>
      <c r="I188" s="205" t="n">
        <v>0.346153846153846</v>
      </c>
    </row>
    <row r="189" customFormat="false" ht="12.8" hidden="false" customHeight="false" outlineLevel="0" collapsed="false">
      <c r="A189" s="2" t="n">
        <v>2019</v>
      </c>
      <c r="B189" s="2" t="s">
        <v>223</v>
      </c>
      <c r="C189" s="2" t="s">
        <v>224</v>
      </c>
      <c r="D189" s="81" t="n">
        <v>59</v>
      </c>
      <c r="E189" s="89" t="n">
        <v>29</v>
      </c>
      <c r="F189" s="89" t="n">
        <v>10</v>
      </c>
      <c r="G189" s="89" t="n">
        <v>20</v>
      </c>
      <c r="H189" s="89" t="n">
        <v>39</v>
      </c>
      <c r="I189" s="205" t="n">
        <v>0.661016949152542</v>
      </c>
    </row>
    <row r="190" customFormat="false" ht="12.8" hidden="false" customHeight="false" outlineLevel="0" collapsed="false">
      <c r="A190" s="2" t="n">
        <v>2019</v>
      </c>
      <c r="B190" s="2" t="s">
        <v>369</v>
      </c>
      <c r="C190" s="2" t="s">
        <v>370</v>
      </c>
      <c r="D190" s="81" t="n">
        <v>23</v>
      </c>
      <c r="E190" s="89" t="n">
        <v>18</v>
      </c>
      <c r="F190" s="89" t="n">
        <v>1</v>
      </c>
      <c r="G190" s="89" t="n">
        <v>4</v>
      </c>
      <c r="H190" s="89" t="n">
        <v>19</v>
      </c>
      <c r="I190" s="205" t="n">
        <v>0.826086956521739</v>
      </c>
    </row>
    <row r="191" customFormat="false" ht="12.8" hidden="false" customHeight="false" outlineLevel="0" collapsed="false">
      <c r="A191" s="2" t="n">
        <v>2019</v>
      </c>
      <c r="B191" s="2" t="s">
        <v>353</v>
      </c>
      <c r="C191" s="2" t="s">
        <v>354</v>
      </c>
      <c r="D191" s="81" t="n">
        <v>42</v>
      </c>
      <c r="E191" s="89" t="n">
        <v>6</v>
      </c>
      <c r="F191" s="89" t="n">
        <v>2</v>
      </c>
      <c r="G191" s="89" t="n">
        <v>34</v>
      </c>
      <c r="H191" s="89" t="n">
        <v>8</v>
      </c>
      <c r="I191" s="205" t="n">
        <v>0.19047619047619</v>
      </c>
    </row>
    <row r="192" customFormat="false" ht="12.8" hidden="false" customHeight="false" outlineLevel="0" collapsed="false">
      <c r="A192" s="2" t="n">
        <v>2019</v>
      </c>
      <c r="B192" s="2" t="s">
        <v>299</v>
      </c>
      <c r="C192" s="2" t="s">
        <v>300</v>
      </c>
      <c r="D192" s="81" t="n">
        <v>108</v>
      </c>
      <c r="E192" s="89" t="n">
        <v>8</v>
      </c>
      <c r="F192" s="89" t="n">
        <v>3</v>
      </c>
      <c r="G192" s="89" t="n">
        <v>97</v>
      </c>
      <c r="H192" s="89" t="n">
        <v>11</v>
      </c>
      <c r="I192" s="205" t="n">
        <v>0.101851851851852</v>
      </c>
    </row>
    <row r="193" customFormat="false" ht="12.8" hidden="false" customHeight="false" outlineLevel="0" collapsed="false">
      <c r="A193" s="2" t="n">
        <v>2019</v>
      </c>
      <c r="B193" s="2" t="s">
        <v>215</v>
      </c>
      <c r="C193" s="2" t="s">
        <v>216</v>
      </c>
      <c r="D193" s="81" t="n">
        <v>46</v>
      </c>
      <c r="E193" s="89" t="n">
        <v>7</v>
      </c>
      <c r="F193" s="89" t="n">
        <v>1</v>
      </c>
      <c r="G193" s="89" t="n">
        <v>38</v>
      </c>
      <c r="H193" s="89" t="n">
        <v>8</v>
      </c>
      <c r="I193" s="205" t="n">
        <v>0.173913043478261</v>
      </c>
    </row>
    <row r="194" customFormat="false" ht="12.8" hidden="false" customHeight="false" outlineLevel="0" collapsed="false">
      <c r="A194" s="2" t="n">
        <v>2019</v>
      </c>
      <c r="B194" s="2" t="s">
        <v>560</v>
      </c>
      <c r="C194" s="2" t="s">
        <v>561</v>
      </c>
      <c r="D194" s="81" t="n">
        <v>12</v>
      </c>
      <c r="E194" s="89" t="n">
        <v>6</v>
      </c>
      <c r="G194" s="89" t="n">
        <v>6</v>
      </c>
      <c r="H194" s="89" t="n">
        <v>6</v>
      </c>
      <c r="I194" s="205" t="n">
        <v>0.5</v>
      </c>
    </row>
    <row r="195" customFormat="false" ht="12.8" hidden="false" customHeight="false" outlineLevel="0" collapsed="false">
      <c r="A195" s="2" t="n">
        <v>2019</v>
      </c>
      <c r="B195" s="2" t="s">
        <v>171</v>
      </c>
      <c r="C195" s="2" t="s">
        <v>172</v>
      </c>
      <c r="D195" s="81" t="n">
        <v>41</v>
      </c>
      <c r="E195" s="89" t="n">
        <v>7</v>
      </c>
      <c r="F195" s="89" t="n">
        <v>2</v>
      </c>
      <c r="G195" s="89" t="n">
        <v>32</v>
      </c>
      <c r="H195" s="89" t="n">
        <v>9</v>
      </c>
      <c r="I195" s="205" t="n">
        <v>0.219512195121951</v>
      </c>
    </row>
    <row r="196" customFormat="false" ht="12.8" hidden="false" customHeight="false" outlineLevel="0" collapsed="false">
      <c r="A196" s="2" t="n">
        <v>2019</v>
      </c>
      <c r="B196" s="2" t="s">
        <v>413</v>
      </c>
      <c r="C196" s="2" t="s">
        <v>414</v>
      </c>
      <c r="D196" s="81" t="n">
        <v>56</v>
      </c>
      <c r="E196" s="89" t="n">
        <v>1</v>
      </c>
      <c r="F196" s="89" t="n">
        <v>7</v>
      </c>
      <c r="G196" s="89" t="n">
        <v>48</v>
      </c>
      <c r="H196" s="89" t="n">
        <v>8</v>
      </c>
      <c r="I196" s="205" t="n">
        <v>0.142857142857143</v>
      </c>
    </row>
    <row r="197" customFormat="false" ht="12.8" hidden="false" customHeight="false" outlineLevel="0" collapsed="false">
      <c r="A197" s="2" t="n">
        <v>2019</v>
      </c>
      <c r="B197" s="2" t="s">
        <v>777</v>
      </c>
      <c r="C197" s="2" t="s">
        <v>778</v>
      </c>
      <c r="D197" s="81" t="n">
        <v>19</v>
      </c>
      <c r="E197" s="89" t="n">
        <v>9</v>
      </c>
      <c r="F197" s="89" t="n">
        <v>3</v>
      </c>
      <c r="G197" s="89" t="n">
        <v>7</v>
      </c>
      <c r="H197" s="89" t="n">
        <v>12</v>
      </c>
      <c r="I197" s="205" t="n">
        <v>0.631578947368421</v>
      </c>
    </row>
    <row r="198" customFormat="false" ht="12.8" hidden="false" customHeight="false" outlineLevel="0" collapsed="false">
      <c r="A198" s="2" t="n">
        <v>2019</v>
      </c>
      <c r="B198" s="2" t="s">
        <v>393</v>
      </c>
      <c r="C198" s="2" t="s">
        <v>394</v>
      </c>
      <c r="D198" s="81" t="n">
        <v>37</v>
      </c>
      <c r="E198" s="89" t="n">
        <v>3</v>
      </c>
      <c r="F198" s="89" t="n">
        <v>1</v>
      </c>
      <c r="G198" s="89" t="n">
        <v>33</v>
      </c>
      <c r="H198" s="89" t="n">
        <v>4</v>
      </c>
      <c r="I198" s="205" t="n">
        <v>0.108108108108108</v>
      </c>
    </row>
    <row r="199" customFormat="false" ht="12.8" hidden="false" customHeight="false" outlineLevel="0" collapsed="false">
      <c r="A199" s="2" t="n">
        <v>2019</v>
      </c>
      <c r="B199" s="2" t="s">
        <v>303</v>
      </c>
      <c r="C199" s="2" t="s">
        <v>304</v>
      </c>
      <c r="D199" s="81" t="n">
        <v>15</v>
      </c>
      <c r="E199" s="89" t="n">
        <v>2</v>
      </c>
      <c r="F199" s="89" t="n">
        <v>6</v>
      </c>
      <c r="G199" s="89" t="n">
        <v>7</v>
      </c>
      <c r="H199" s="89" t="n">
        <v>8</v>
      </c>
      <c r="I199" s="205" t="n">
        <v>0.533333333333333</v>
      </c>
    </row>
    <row r="200" customFormat="false" ht="12.8" hidden="false" customHeight="false" outlineLevel="0" collapsed="false">
      <c r="A200" s="2" t="n">
        <v>2019</v>
      </c>
      <c r="B200" s="2" t="s">
        <v>532</v>
      </c>
      <c r="C200" s="2" t="s">
        <v>865</v>
      </c>
      <c r="D200" s="81" t="n">
        <v>13</v>
      </c>
      <c r="E200" s="89" t="n">
        <v>3</v>
      </c>
      <c r="F200" s="89" t="n">
        <v>6</v>
      </c>
      <c r="G200" s="89" t="n">
        <v>4</v>
      </c>
      <c r="H200" s="89" t="n">
        <v>9</v>
      </c>
      <c r="I200" s="205" t="n">
        <v>0.692307692307692</v>
      </c>
    </row>
    <row r="201" customFormat="false" ht="12.8" hidden="false" customHeight="false" outlineLevel="0" collapsed="false">
      <c r="A201" s="2" t="n">
        <v>2019</v>
      </c>
      <c r="B201" s="2" t="s">
        <v>409</v>
      </c>
      <c r="C201" s="2" t="s">
        <v>410</v>
      </c>
      <c r="D201" s="81" t="n">
        <v>69</v>
      </c>
      <c r="E201" s="89" t="n">
        <v>4</v>
      </c>
      <c r="F201" s="89" t="n">
        <v>2</v>
      </c>
      <c r="G201" s="89" t="n">
        <v>63</v>
      </c>
      <c r="H201" s="89" t="n">
        <v>6</v>
      </c>
      <c r="I201" s="205" t="n">
        <v>0.0869565217391305</v>
      </c>
    </row>
    <row r="202" customFormat="false" ht="12.8" hidden="false" customHeight="false" outlineLevel="0" collapsed="false">
      <c r="A202" s="2" t="n">
        <v>2019</v>
      </c>
      <c r="B202" s="2" t="s">
        <v>468</v>
      </c>
      <c r="C202" s="2" t="s">
        <v>469</v>
      </c>
      <c r="D202" s="81" t="n">
        <v>47</v>
      </c>
      <c r="E202" s="89" t="n">
        <v>4</v>
      </c>
      <c r="F202" s="89" t="n">
        <v>3</v>
      </c>
      <c r="G202" s="89" t="n">
        <v>40</v>
      </c>
      <c r="H202" s="89" t="n">
        <v>7</v>
      </c>
      <c r="I202" s="205" t="n">
        <v>0.148936170212766</v>
      </c>
    </row>
    <row r="203" customFormat="false" ht="12.8" hidden="false" customHeight="false" outlineLevel="0" collapsed="false">
      <c r="A203" s="2" t="n">
        <v>2019</v>
      </c>
      <c r="B203" s="2" t="s">
        <v>345</v>
      </c>
      <c r="C203" s="2" t="s">
        <v>346</v>
      </c>
      <c r="D203" s="81" t="n">
        <v>34</v>
      </c>
      <c r="E203" s="89" t="n">
        <v>7</v>
      </c>
      <c r="F203" s="89" t="n">
        <v>1</v>
      </c>
      <c r="G203" s="89" t="n">
        <v>26</v>
      </c>
      <c r="H203" s="89" t="n">
        <v>8</v>
      </c>
      <c r="I203" s="205" t="n">
        <v>0.235294117647059</v>
      </c>
    </row>
    <row r="204" customFormat="false" ht="12.8" hidden="false" customHeight="false" outlineLevel="0" collapsed="false">
      <c r="A204" s="2" t="n">
        <v>2019</v>
      </c>
      <c r="B204" s="2" t="s">
        <v>604</v>
      </c>
      <c r="C204" s="2" t="s">
        <v>605</v>
      </c>
      <c r="D204" s="81" t="n">
        <v>40</v>
      </c>
      <c r="E204" s="89" t="n">
        <v>10</v>
      </c>
      <c r="F204" s="89" t="n">
        <v>1</v>
      </c>
      <c r="G204" s="89" t="n">
        <v>29</v>
      </c>
      <c r="H204" s="89" t="n">
        <v>11</v>
      </c>
      <c r="I204" s="205" t="n">
        <v>0.275</v>
      </c>
    </row>
    <row r="205" customFormat="false" ht="12.8" hidden="false" customHeight="false" outlineLevel="0" collapsed="false">
      <c r="A205" s="2" t="n">
        <v>2019</v>
      </c>
      <c r="B205" s="2" t="s">
        <v>163</v>
      </c>
      <c r="C205" s="2" t="s">
        <v>164</v>
      </c>
      <c r="D205" s="81" t="n">
        <v>27</v>
      </c>
      <c r="E205" s="89" t="n">
        <v>2</v>
      </c>
      <c r="G205" s="89" t="n">
        <v>25</v>
      </c>
      <c r="H205" s="89" t="n">
        <v>2</v>
      </c>
      <c r="I205" s="205" t="n">
        <v>0.0740740740740741</v>
      </c>
    </row>
    <row r="206" customFormat="false" ht="12.8" hidden="false" customHeight="false" outlineLevel="0" collapsed="false">
      <c r="A206" s="2" t="n">
        <v>2019</v>
      </c>
      <c r="B206" s="2" t="s">
        <v>616</v>
      </c>
      <c r="C206" s="2" t="s">
        <v>748</v>
      </c>
      <c r="D206" s="81" t="n">
        <v>5</v>
      </c>
      <c r="E206" s="89" t="n">
        <v>1</v>
      </c>
      <c r="G206" s="89" t="n">
        <v>4</v>
      </c>
      <c r="H206" s="89" t="n">
        <v>1</v>
      </c>
      <c r="I206" s="205" t="n">
        <v>0.2</v>
      </c>
    </row>
    <row r="207" customFormat="false" ht="12.8" hidden="false" customHeight="false" outlineLevel="0" collapsed="false">
      <c r="A207" s="2" t="n">
        <v>2019</v>
      </c>
      <c r="B207" s="2" t="s">
        <v>287</v>
      </c>
      <c r="C207" s="2" t="s">
        <v>288</v>
      </c>
      <c r="D207" s="81" t="n">
        <v>18</v>
      </c>
      <c r="E207" s="89" t="n">
        <v>2</v>
      </c>
      <c r="F207" s="89" t="n">
        <v>2</v>
      </c>
      <c r="G207" s="89" t="n">
        <v>14</v>
      </c>
      <c r="H207" s="89" t="n">
        <v>4</v>
      </c>
      <c r="I207" s="205" t="n">
        <v>0.222222222222222</v>
      </c>
    </row>
    <row r="208" customFormat="false" ht="12.8" hidden="false" customHeight="false" outlineLevel="0" collapsed="false">
      <c r="A208" s="2" t="n">
        <v>2019</v>
      </c>
      <c r="B208" s="2" t="s">
        <v>425</v>
      </c>
      <c r="C208" s="2" t="s">
        <v>426</v>
      </c>
      <c r="D208" s="81" t="n">
        <v>34</v>
      </c>
      <c r="E208" s="89" t="n">
        <v>13</v>
      </c>
      <c r="G208" s="89" t="n">
        <v>21</v>
      </c>
      <c r="H208" s="89" t="n">
        <v>13</v>
      </c>
      <c r="I208" s="205" t="n">
        <v>0.382352941176471</v>
      </c>
    </row>
    <row r="209" customFormat="false" ht="12.8" hidden="false" customHeight="false" outlineLevel="0" collapsed="false">
      <c r="A209" s="2" t="n">
        <v>2019</v>
      </c>
      <c r="B209" s="2" t="s">
        <v>588</v>
      </c>
      <c r="C209" s="2" t="s">
        <v>589</v>
      </c>
      <c r="D209" s="81" t="n">
        <v>22</v>
      </c>
      <c r="E209" s="89" t="n">
        <v>13</v>
      </c>
      <c r="G209" s="89" t="n">
        <v>9</v>
      </c>
      <c r="H209" s="89" t="n">
        <v>13</v>
      </c>
      <c r="I209" s="205" t="n">
        <v>0.590909090909091</v>
      </c>
    </row>
    <row r="210" customFormat="false" ht="12.8" hidden="false" customHeight="false" outlineLevel="0" collapsed="false">
      <c r="A210" s="2" t="n">
        <v>2019</v>
      </c>
      <c r="B210" s="2" t="s">
        <v>536</v>
      </c>
      <c r="C210" s="2" t="s">
        <v>537</v>
      </c>
      <c r="D210" s="81" t="n">
        <v>16</v>
      </c>
      <c r="F210" s="89" t="n">
        <v>3</v>
      </c>
      <c r="G210" s="89" t="n">
        <v>13</v>
      </c>
      <c r="H210" s="89" t="n">
        <v>3</v>
      </c>
      <c r="I210" s="205" t="n">
        <v>0.1875</v>
      </c>
    </row>
    <row r="211" customFormat="false" ht="12.8" hidden="false" customHeight="false" outlineLevel="0" collapsed="false">
      <c r="A211" s="2" t="n">
        <v>2019</v>
      </c>
      <c r="B211" s="2" t="s">
        <v>445</v>
      </c>
      <c r="C211" s="2" t="s">
        <v>446</v>
      </c>
      <c r="D211" s="81" t="n">
        <v>2</v>
      </c>
      <c r="G211" s="89" t="n">
        <v>2</v>
      </c>
      <c r="H211" s="89" t="n">
        <v>0</v>
      </c>
      <c r="I211" s="205" t="n">
        <v>0</v>
      </c>
    </row>
    <row r="212" customFormat="false" ht="12.8" hidden="false" customHeight="false" outlineLevel="0" collapsed="false">
      <c r="A212" s="2" t="n">
        <v>2019</v>
      </c>
      <c r="B212" s="2" t="s">
        <v>349</v>
      </c>
      <c r="C212" s="2" t="s">
        <v>350</v>
      </c>
      <c r="D212" s="81" t="n">
        <v>18</v>
      </c>
      <c r="E212" s="89" t="n">
        <v>3</v>
      </c>
      <c r="F212" s="89" t="n">
        <v>1</v>
      </c>
      <c r="G212" s="89" t="n">
        <v>14</v>
      </c>
      <c r="H212" s="89" t="n">
        <v>4</v>
      </c>
      <c r="I212" s="205" t="n">
        <v>0.222222222222222</v>
      </c>
    </row>
    <row r="213" customFormat="false" ht="12.8" hidden="false" customHeight="false" outlineLevel="0" collapsed="false">
      <c r="A213" s="2" t="n">
        <v>2019</v>
      </c>
      <c r="B213" s="2" t="s">
        <v>461</v>
      </c>
      <c r="C213" s="2" t="s">
        <v>462</v>
      </c>
      <c r="D213" s="81" t="n">
        <v>10</v>
      </c>
      <c r="G213" s="89" t="n">
        <v>10</v>
      </c>
      <c r="H213" s="89" t="n">
        <v>0</v>
      </c>
      <c r="I213" s="205" t="n">
        <v>0</v>
      </c>
    </row>
    <row r="214" customFormat="false" ht="12.8" hidden="false" customHeight="false" outlineLevel="0" collapsed="false">
      <c r="A214" s="2" t="n">
        <v>2019</v>
      </c>
      <c r="B214" s="2" t="s">
        <v>592</v>
      </c>
      <c r="C214" s="2" t="s">
        <v>593</v>
      </c>
      <c r="D214" s="81" t="n">
        <v>8</v>
      </c>
      <c r="G214" s="89" t="n">
        <v>8</v>
      </c>
      <c r="H214" s="89" t="n">
        <v>0</v>
      </c>
      <c r="I214" s="205" t="n">
        <v>0</v>
      </c>
    </row>
    <row r="215" customFormat="false" ht="12.8" hidden="false" customHeight="false" outlineLevel="0" collapsed="false">
      <c r="A215" s="2" t="n">
        <v>2019</v>
      </c>
      <c r="B215" s="2" t="s">
        <v>596</v>
      </c>
      <c r="C215" s="2" t="s">
        <v>597</v>
      </c>
      <c r="D215" s="81" t="n">
        <v>6</v>
      </c>
      <c r="E215" s="89" t="n">
        <v>1</v>
      </c>
      <c r="F215" s="89" t="n">
        <v>1</v>
      </c>
      <c r="G215" s="89" t="n">
        <v>4</v>
      </c>
      <c r="H215" s="89" t="n">
        <v>2</v>
      </c>
      <c r="I215" s="205" t="n">
        <v>0.333333333333333</v>
      </c>
    </row>
    <row r="216" customFormat="false" ht="12.8" hidden="false" customHeight="false" outlineLevel="0" collapsed="false">
      <c r="A216" s="2" t="n">
        <v>2019</v>
      </c>
      <c r="B216" s="2" t="s">
        <v>159</v>
      </c>
      <c r="C216" s="2" t="s">
        <v>160</v>
      </c>
      <c r="D216" s="81" t="n">
        <v>5</v>
      </c>
      <c r="G216" s="89" t="n">
        <v>5</v>
      </c>
      <c r="H216" s="89" t="n">
        <v>0</v>
      </c>
      <c r="I216" s="205" t="n">
        <v>0</v>
      </c>
    </row>
    <row r="217" customFormat="false" ht="12.8" hidden="false" customHeight="false" outlineLevel="0" collapsed="false">
      <c r="A217" s="2" t="n">
        <v>2019</v>
      </c>
      <c r="B217" s="2" t="s">
        <v>337</v>
      </c>
      <c r="C217" s="2" t="s">
        <v>338</v>
      </c>
      <c r="D217" s="81" t="n">
        <v>2</v>
      </c>
      <c r="G217" s="89" t="n">
        <v>2</v>
      </c>
      <c r="H217" s="89" t="n">
        <v>0</v>
      </c>
      <c r="I217" s="205" t="n">
        <v>0</v>
      </c>
    </row>
    <row r="218" customFormat="false" ht="12.8" hidden="false" customHeight="false" outlineLevel="0" collapsed="false">
      <c r="A218" s="2" t="n">
        <v>2019</v>
      </c>
      <c r="B218" s="2" t="s">
        <v>528</v>
      </c>
      <c r="C218" s="2" t="s">
        <v>529</v>
      </c>
      <c r="D218" s="81" t="n">
        <v>18</v>
      </c>
      <c r="F218" s="89" t="n">
        <v>1</v>
      </c>
      <c r="H218" s="89" t="n">
        <v>1</v>
      </c>
      <c r="I218" s="205" t="n">
        <v>1</v>
      </c>
    </row>
    <row r="219" customFormat="false" ht="12.8" hidden="false" customHeight="false" outlineLevel="0" collapsed="false">
      <c r="A219" s="2" t="n">
        <v>2019</v>
      </c>
      <c r="B219" s="2" t="s">
        <v>624</v>
      </c>
      <c r="C219" s="2" t="s">
        <v>625</v>
      </c>
      <c r="D219" s="81" t="n">
        <v>2</v>
      </c>
      <c r="E219" s="89" t="n">
        <v>1</v>
      </c>
      <c r="G219" s="89" t="n">
        <v>1</v>
      </c>
      <c r="H219" s="89" t="n">
        <v>1</v>
      </c>
      <c r="I219" s="205" t="n">
        <v>0.5</v>
      </c>
    </row>
    <row r="220" customFormat="false" ht="12.8" hidden="false" customHeight="false" outlineLevel="0" collapsed="false">
      <c r="A220" s="2" t="n">
        <v>2019</v>
      </c>
      <c r="B220" s="2" t="s">
        <v>508</v>
      </c>
      <c r="C220" s="1" t="s">
        <v>509</v>
      </c>
      <c r="H220" s="89" t="n">
        <v>0</v>
      </c>
      <c r="I220" s="205" t="e">
        <f aca="false">#DIV/0!</f>
        <v>#DIV/0!</v>
      </c>
    </row>
    <row r="221" customFormat="false" ht="12.8" hidden="false" customHeight="false" outlineLevel="0" collapsed="false">
      <c r="A221" s="2" t="n">
        <v>2019</v>
      </c>
      <c r="B221" s="2" t="s">
        <v>195</v>
      </c>
      <c r="C221" s="2" t="s">
        <v>196</v>
      </c>
      <c r="H221" s="89" t="n">
        <v>0</v>
      </c>
      <c r="I221" s="205" t="e">
        <f aca="false">#DIV/0!</f>
        <v>#DIV/0!</v>
      </c>
    </row>
    <row r="222" customFormat="false" ht="12.8" hidden="false" customHeight="false" outlineLevel="0" collapsed="false">
      <c r="A222" s="2" t="n">
        <v>2019</v>
      </c>
      <c r="B222" s="2" t="s">
        <v>377</v>
      </c>
      <c r="C222" s="2" t="s">
        <v>378</v>
      </c>
      <c r="D222" s="81" t="n">
        <v>9</v>
      </c>
      <c r="E222" s="89" t="n">
        <v>1</v>
      </c>
      <c r="G222" s="89" t="n">
        <v>8</v>
      </c>
      <c r="H222" s="89" t="n">
        <v>1</v>
      </c>
      <c r="I222" s="205" t="n">
        <v>0.111111111111111</v>
      </c>
    </row>
    <row r="223" customFormat="false" ht="12.8" hidden="false" customHeight="false" outlineLevel="0" collapsed="false">
      <c r="A223" s="2" t="n">
        <v>2019</v>
      </c>
      <c r="B223" s="2" t="s">
        <v>580</v>
      </c>
      <c r="C223" s="2" t="s">
        <v>581</v>
      </c>
      <c r="D223" s="81" t="n">
        <v>10</v>
      </c>
      <c r="G223" s="89" t="n">
        <v>10</v>
      </c>
      <c r="H223" s="89" t="n">
        <v>0</v>
      </c>
      <c r="I223" s="205" t="n">
        <v>0</v>
      </c>
    </row>
    <row r="224" customFormat="false" ht="12.8" hidden="false" customHeight="false" outlineLevel="0" collapsed="false">
      <c r="A224" s="2" t="n">
        <v>2019</v>
      </c>
      <c r="B224" s="2" t="s">
        <v>564</v>
      </c>
      <c r="C224" s="2" t="s">
        <v>565</v>
      </c>
      <c r="D224" s="81" t="n">
        <v>1</v>
      </c>
      <c r="G224" s="89" t="n">
        <v>1</v>
      </c>
      <c r="H224" s="89" t="n">
        <v>0</v>
      </c>
      <c r="I224" s="205" t="n">
        <v>0</v>
      </c>
    </row>
    <row r="225" customFormat="false" ht="12.8" hidden="false" customHeight="false" outlineLevel="0" collapsed="false">
      <c r="A225" s="2" t="n">
        <v>2019</v>
      </c>
      <c r="B225" s="2" t="s">
        <v>123</v>
      </c>
      <c r="C225" s="2" t="s">
        <v>124</v>
      </c>
      <c r="D225" s="81" t="n">
        <v>5</v>
      </c>
      <c r="G225" s="89" t="n">
        <v>5</v>
      </c>
      <c r="H225" s="89" t="n">
        <v>0</v>
      </c>
      <c r="I225" s="205" t="n">
        <v>0</v>
      </c>
    </row>
    <row r="226" customFormat="false" ht="12.8" hidden="false" customHeight="false" outlineLevel="0" collapsed="false">
      <c r="A226" s="2" t="n">
        <v>2019</v>
      </c>
      <c r="B226" s="2" t="s">
        <v>167</v>
      </c>
      <c r="C226" s="2" t="s">
        <v>168</v>
      </c>
      <c r="D226" s="81" t="n">
        <v>3</v>
      </c>
      <c r="E226" s="89" t="n">
        <v>2</v>
      </c>
      <c r="G226" s="89" t="n">
        <v>1</v>
      </c>
      <c r="H226" s="89" t="n">
        <v>2</v>
      </c>
      <c r="I226" s="205" t="n">
        <v>0.666666666666667</v>
      </c>
    </row>
    <row r="227" customFormat="false" ht="12.8" hidden="false" customHeight="false" outlineLevel="0" collapsed="false">
      <c r="A227" s="2" t="n">
        <v>2019</v>
      </c>
      <c r="B227" s="2" t="s">
        <v>219</v>
      </c>
      <c r="C227" s="2" t="s">
        <v>220</v>
      </c>
      <c r="G227" s="89" t="n">
        <v>0</v>
      </c>
      <c r="H227" s="89" t="n">
        <v>0</v>
      </c>
      <c r="I227" s="205" t="e">
        <f aca="false">#DIV/0!</f>
        <v>#DIV/0!</v>
      </c>
    </row>
    <row r="228" customFormat="false" ht="12.8" hidden="false" customHeight="false" outlineLevel="0" collapsed="false">
      <c r="A228" s="2" t="n">
        <v>2019</v>
      </c>
      <c r="B228" s="2" t="s">
        <v>365</v>
      </c>
      <c r="C228" s="2" t="s">
        <v>783</v>
      </c>
      <c r="D228" s="81" t="n">
        <v>5</v>
      </c>
      <c r="E228" s="89" t="n">
        <v>1</v>
      </c>
      <c r="G228" s="89" t="n">
        <v>4</v>
      </c>
      <c r="H228" s="89" t="n">
        <v>1</v>
      </c>
      <c r="I228" s="205" t="n">
        <v>0.2</v>
      </c>
    </row>
    <row r="229" customFormat="false" ht="12.8" hidden="false" customHeight="false" outlineLevel="0" collapsed="false">
      <c r="A229" s="2" t="n">
        <v>2019</v>
      </c>
      <c r="B229" s="2" t="s">
        <v>307</v>
      </c>
      <c r="C229" s="2" t="s">
        <v>308</v>
      </c>
      <c r="H229" s="89" t="n">
        <v>0</v>
      </c>
      <c r="I229" s="205" t="e">
        <f aca="false">#DIV/0!</f>
        <v>#DIV/0!</v>
      </c>
    </row>
    <row r="230" customFormat="false" ht="12.8" hidden="false" customHeight="false" outlineLevel="0" collapsed="false">
      <c r="A230" s="2" t="n">
        <v>2019</v>
      </c>
      <c r="B230" s="2" t="s">
        <v>333</v>
      </c>
      <c r="C230" s="2" t="s">
        <v>334</v>
      </c>
      <c r="D230" s="81" t="n">
        <v>3</v>
      </c>
      <c r="G230" s="89" t="n">
        <v>3</v>
      </c>
      <c r="H230" s="89" t="n">
        <v>0</v>
      </c>
      <c r="I230" s="205" t="n">
        <v>0</v>
      </c>
    </row>
    <row r="231" customFormat="false" ht="12.8" hidden="false" customHeight="false" outlineLevel="0" collapsed="false">
      <c r="A231" s="2" t="n">
        <v>2019</v>
      </c>
      <c r="B231" s="2" t="s">
        <v>441</v>
      </c>
      <c r="C231" s="2" t="s">
        <v>442</v>
      </c>
      <c r="D231" s="81" t="n">
        <v>5</v>
      </c>
      <c r="F231" s="89" t="n">
        <v>2</v>
      </c>
      <c r="G231" s="89" t="n">
        <v>3</v>
      </c>
      <c r="H231" s="89" t="n">
        <v>2</v>
      </c>
      <c r="I231" s="205" t="n">
        <v>0.4</v>
      </c>
    </row>
    <row r="232" customFormat="false" ht="12.8" hidden="false" customHeight="false" outlineLevel="0" collapsed="false">
      <c r="A232" s="2" t="n">
        <v>2019</v>
      </c>
      <c r="B232" s="2" t="s">
        <v>175</v>
      </c>
      <c r="C232" s="2" t="s">
        <v>658</v>
      </c>
      <c r="D232" s="81" t="n">
        <v>1</v>
      </c>
      <c r="G232" s="89" t="n">
        <v>1</v>
      </c>
      <c r="H232" s="89" t="n">
        <v>0</v>
      </c>
      <c r="I232" s="205" t="n">
        <v>0</v>
      </c>
    </row>
    <row r="233" customFormat="false" ht="12.8" hidden="false" customHeight="false" outlineLevel="0" collapsed="false">
      <c r="A233" s="2" t="n">
        <v>2019</v>
      </c>
      <c r="B233" s="2" t="s">
        <v>887</v>
      </c>
      <c r="C233" s="2" t="s">
        <v>785</v>
      </c>
      <c r="D233" s="81" t="n">
        <v>6</v>
      </c>
      <c r="E233" s="89" t="n">
        <v>3</v>
      </c>
      <c r="G233" s="89" t="n">
        <v>3</v>
      </c>
      <c r="H233" s="89" t="n">
        <v>3</v>
      </c>
      <c r="I233" s="205" t="n">
        <v>0.5</v>
      </c>
    </row>
    <row r="234" customFormat="false" ht="12.8" hidden="false" customHeight="false" outlineLevel="0" collapsed="false">
      <c r="A234" s="2" t="n">
        <v>2019</v>
      </c>
      <c r="B234" s="2" t="s">
        <v>888</v>
      </c>
      <c r="C234" s="2" t="s">
        <v>794</v>
      </c>
      <c r="G234" s="89" t="n">
        <v>0</v>
      </c>
      <c r="H234" s="89" t="n">
        <v>0</v>
      </c>
      <c r="I234" s="205" t="e">
        <f aca="false">#DIV/0!</f>
        <v>#DIV/0!</v>
      </c>
    </row>
    <row r="235" customFormat="false" ht="12.8" hidden="false" customHeight="false" outlineLevel="0" collapsed="false">
      <c r="A235" s="2" t="n">
        <v>2019</v>
      </c>
      <c r="B235" s="2" t="s">
        <v>544</v>
      </c>
      <c r="C235" s="2" t="s">
        <v>889</v>
      </c>
      <c r="H235" s="89" t="n">
        <v>0</v>
      </c>
      <c r="I235" s="205" t="e">
        <f aca="false">#DIV/0!</f>
        <v>#DIV/0!</v>
      </c>
    </row>
    <row r="236" customFormat="false" ht="12.8" hidden="false" customHeight="false" outlineLevel="0" collapsed="false">
      <c r="A236" s="2" t="n">
        <v>2019</v>
      </c>
      <c r="B236" s="2" t="s">
        <v>807</v>
      </c>
      <c r="C236" s="2" t="s">
        <v>808</v>
      </c>
      <c r="G236" s="89" t="n">
        <v>0</v>
      </c>
      <c r="H236" s="89" t="n">
        <v>0</v>
      </c>
      <c r="I236" s="205" t="e">
        <f aca="false">#DIV/0!</f>
        <v>#DIV/0!</v>
      </c>
    </row>
    <row r="237" customFormat="false" ht="12.8" hidden="false" customHeight="false" outlineLevel="0" collapsed="false">
      <c r="A237" s="2" t="n">
        <v>2019</v>
      </c>
      <c r="B237" s="2" t="s">
        <v>315</v>
      </c>
      <c r="C237" s="2" t="s">
        <v>316</v>
      </c>
      <c r="D237" s="81" t="n">
        <v>1</v>
      </c>
      <c r="G237" s="89" t="n">
        <v>1</v>
      </c>
      <c r="H237" s="89" t="n">
        <v>0</v>
      </c>
      <c r="I237" s="205" t="n">
        <v>0</v>
      </c>
    </row>
    <row r="238" customFormat="false" ht="12.8" hidden="false" customHeight="false" outlineLevel="0" collapsed="false">
      <c r="A238" s="2" t="n">
        <v>2019</v>
      </c>
      <c r="B238" s="2" t="s">
        <v>319</v>
      </c>
      <c r="C238" s="2" t="s">
        <v>320</v>
      </c>
      <c r="D238" s="81" t="n">
        <v>1</v>
      </c>
      <c r="G238" s="89" t="n">
        <v>1</v>
      </c>
      <c r="H238" s="89" t="n">
        <v>0</v>
      </c>
      <c r="I238" s="205" t="n">
        <v>0</v>
      </c>
    </row>
    <row r="239" customFormat="false" ht="12.8" hidden="false" customHeight="false" outlineLevel="0" collapsed="false">
      <c r="A239" s="2" t="n">
        <v>2019</v>
      </c>
      <c r="B239" s="2" t="s">
        <v>721</v>
      </c>
      <c r="C239" s="2" t="s">
        <v>722</v>
      </c>
      <c r="D239" s="81" t="n">
        <v>1</v>
      </c>
      <c r="G239" s="89" t="n">
        <v>1</v>
      </c>
      <c r="H239" s="89" t="n">
        <v>0</v>
      </c>
      <c r="I239" s="205" t="n">
        <v>0</v>
      </c>
    </row>
    <row r="240" customFormat="false" ht="12.8" hidden="false" customHeight="false" outlineLevel="0" collapsed="false">
      <c r="A240" s="2" t="n">
        <v>2019</v>
      </c>
      <c r="B240" s="2" t="s">
        <v>341</v>
      </c>
      <c r="C240" s="2" t="s">
        <v>675</v>
      </c>
      <c r="D240" s="81" t="n">
        <v>1</v>
      </c>
      <c r="G240" s="89" t="n">
        <v>1</v>
      </c>
      <c r="H240" s="89" t="n">
        <v>0</v>
      </c>
      <c r="I240" s="205" t="n">
        <v>0</v>
      </c>
    </row>
    <row r="241" customFormat="false" ht="12.8" hidden="false" customHeight="false" outlineLevel="0" collapsed="false">
      <c r="A241" s="2" t="n">
        <v>2019</v>
      </c>
      <c r="B241" s="2" t="s">
        <v>437</v>
      </c>
      <c r="C241" s="2" t="s">
        <v>438</v>
      </c>
      <c r="D241" s="81" t="n">
        <v>2</v>
      </c>
      <c r="F241" s="89" t="n">
        <v>1</v>
      </c>
      <c r="G241" s="89" t="n">
        <v>1</v>
      </c>
      <c r="H241" s="89" t="n">
        <v>1</v>
      </c>
      <c r="I241" s="205" t="n">
        <v>0.5</v>
      </c>
    </row>
    <row r="242" customFormat="false" ht="12.8" hidden="false" customHeight="false" outlineLevel="0" collapsed="false">
      <c r="A242" s="2" t="n">
        <v>2019</v>
      </c>
      <c r="B242" s="2" t="s">
        <v>449</v>
      </c>
      <c r="C242" s="2" t="s">
        <v>890</v>
      </c>
      <c r="H242" s="89" t="n">
        <v>0</v>
      </c>
      <c r="I242" s="205" t="e">
        <f aca="false">#DIV/0!</f>
        <v>#DIV/0!</v>
      </c>
    </row>
    <row r="243" customFormat="false" ht="12.8" hidden="false" customHeight="false" outlineLevel="0" collapsed="false">
      <c r="A243" s="2" t="n">
        <v>2019</v>
      </c>
      <c r="B243" s="2" t="s">
        <v>472</v>
      </c>
      <c r="C243" s="2" t="s">
        <v>473</v>
      </c>
      <c r="D243" s="81" t="n">
        <v>1</v>
      </c>
      <c r="G243" s="89" t="n">
        <v>1</v>
      </c>
      <c r="H243" s="89" t="n">
        <v>0</v>
      </c>
      <c r="I243" s="205" t="n">
        <v>0</v>
      </c>
    </row>
    <row r="244" customFormat="false" ht="12.8" hidden="false" customHeight="false" outlineLevel="0" collapsed="false">
      <c r="A244" s="2" t="n">
        <v>2019</v>
      </c>
      <c r="B244" s="2" t="s">
        <v>683</v>
      </c>
      <c r="C244" s="2" t="s">
        <v>684</v>
      </c>
      <c r="D244" s="81" t="n">
        <v>3</v>
      </c>
      <c r="G244" s="89" t="n">
        <v>3</v>
      </c>
      <c r="H244" s="89" t="n">
        <v>0</v>
      </c>
      <c r="I244" s="205" t="n">
        <v>0</v>
      </c>
    </row>
    <row r="245" customFormat="false" ht="12.8" hidden="false" customHeight="false" outlineLevel="0" collapsed="false">
      <c r="A245" s="2" t="n">
        <v>2019</v>
      </c>
      <c r="B245" s="2" t="s">
        <v>891</v>
      </c>
      <c r="C245" s="2" t="s">
        <v>892</v>
      </c>
    </row>
    <row r="246" customFormat="false" ht="12.8" hidden="false" customHeight="false" outlineLevel="0" collapsed="false">
      <c r="A246" s="2" t="n">
        <v>2021</v>
      </c>
      <c r="B246" s="1" t="s">
        <v>107</v>
      </c>
      <c r="C246" s="1" t="s">
        <v>108</v>
      </c>
      <c r="D246" s="73" t="n">
        <v>4476</v>
      </c>
      <c r="E246" s="73" t="n">
        <v>958</v>
      </c>
      <c r="F246" s="73" t="n">
        <v>2037</v>
      </c>
      <c r="G246" s="1" t="n">
        <v>1481</v>
      </c>
      <c r="H246" s="73" t="n">
        <v>2995</v>
      </c>
      <c r="I246" s="15" t="n">
        <f aca="false">+H246/D246</f>
        <v>0.669124218051832</v>
      </c>
    </row>
    <row r="247" customFormat="false" ht="12.8" hidden="false" customHeight="false" outlineLevel="0" collapsed="false">
      <c r="A247" s="2" t="n">
        <v>2021</v>
      </c>
      <c r="B247" s="1" t="s">
        <v>616</v>
      </c>
      <c r="C247" s="147" t="s">
        <v>617</v>
      </c>
      <c r="D247" s="208" t="n">
        <v>11</v>
      </c>
      <c r="E247" s="208" t="n">
        <v>1</v>
      </c>
      <c r="F247" s="208" t="n">
        <v>0</v>
      </c>
      <c r="G247" s="1" t="n">
        <v>10</v>
      </c>
      <c r="H247" s="208" t="n">
        <v>1</v>
      </c>
      <c r="I247" s="15" t="n">
        <f aca="false">+H247/D247</f>
        <v>0.0909090909090909</v>
      </c>
    </row>
    <row r="248" customFormat="false" ht="12.8" hidden="false" customHeight="false" outlineLevel="0" collapsed="false">
      <c r="A248" s="2" t="n">
        <v>2021</v>
      </c>
      <c r="B248" s="1" t="s">
        <v>111</v>
      </c>
      <c r="C248" s="1" t="s">
        <v>112</v>
      </c>
      <c r="D248" s="73" t="n">
        <v>1665</v>
      </c>
      <c r="E248" s="73" t="n">
        <v>30</v>
      </c>
      <c r="F248" s="73" t="n">
        <v>104</v>
      </c>
      <c r="G248" s="1" t="n">
        <v>1531</v>
      </c>
      <c r="H248" s="73" t="n">
        <v>134</v>
      </c>
      <c r="I248" s="15" t="n">
        <f aca="false">+H248/D248</f>
        <v>0.0804804804804805</v>
      </c>
    </row>
    <row r="249" customFormat="false" ht="12.8" hidden="false" customHeight="false" outlineLevel="0" collapsed="false">
      <c r="A249" s="2" t="n">
        <v>2021</v>
      </c>
      <c r="B249" s="1" t="s">
        <v>235</v>
      </c>
      <c r="C249" s="1" t="s">
        <v>236</v>
      </c>
      <c r="D249" s="73" t="n">
        <v>1018</v>
      </c>
      <c r="E249" s="73" t="n">
        <v>42</v>
      </c>
      <c r="F249" s="73" t="n">
        <v>19</v>
      </c>
      <c r="G249" s="1" t="n">
        <v>957</v>
      </c>
      <c r="H249" s="73" t="n">
        <v>61</v>
      </c>
      <c r="I249" s="15" t="n">
        <f aca="false">+H249/D249</f>
        <v>0.0599214145383104</v>
      </c>
    </row>
    <row r="250" customFormat="false" ht="12.8" hidden="false" customHeight="false" outlineLevel="0" collapsed="false">
      <c r="A250" s="2" t="n">
        <v>2021</v>
      </c>
      <c r="B250" s="1" t="s">
        <v>119</v>
      </c>
      <c r="C250" s="1" t="s">
        <v>120</v>
      </c>
      <c r="D250" s="73" t="n">
        <v>1047</v>
      </c>
      <c r="E250" s="73" t="n">
        <v>51</v>
      </c>
      <c r="F250" s="73" t="n">
        <v>106</v>
      </c>
      <c r="G250" s="1" t="n">
        <v>890</v>
      </c>
      <c r="H250" s="73" t="n">
        <v>157</v>
      </c>
      <c r="I250" s="15" t="n">
        <f aca="false">+H250/D250</f>
        <v>0.149952244508118</v>
      </c>
    </row>
    <row r="251" customFormat="false" ht="12.8" hidden="false" customHeight="false" outlineLevel="0" collapsed="false">
      <c r="A251" s="2" t="n">
        <v>2021</v>
      </c>
      <c r="B251" s="1" t="s">
        <v>508</v>
      </c>
      <c r="C251" s="1" t="s">
        <v>509</v>
      </c>
      <c r="D251" s="73" t="n">
        <v>8</v>
      </c>
      <c r="E251" s="73" t="n">
        <v>2</v>
      </c>
      <c r="F251" s="73" t="n">
        <v>2</v>
      </c>
      <c r="G251" s="1" t="n">
        <v>4</v>
      </c>
      <c r="H251" s="73" t="n">
        <v>4</v>
      </c>
      <c r="I251" s="15" t="n">
        <f aca="false">+H251/D251</f>
        <v>0.5</v>
      </c>
    </row>
    <row r="252" customFormat="false" ht="12.8" hidden="false" customHeight="false" outlineLevel="0" collapsed="false">
      <c r="A252" s="2" t="n">
        <v>2021</v>
      </c>
      <c r="B252" s="1" t="s">
        <v>115</v>
      </c>
      <c r="C252" s="1" t="s">
        <v>116</v>
      </c>
      <c r="D252" s="73" t="n">
        <v>1170</v>
      </c>
      <c r="E252" s="73" t="n">
        <v>21</v>
      </c>
      <c r="F252" s="73" t="n">
        <v>33</v>
      </c>
      <c r="G252" s="1" t="n">
        <v>1116</v>
      </c>
      <c r="H252" s="73" t="n">
        <v>54</v>
      </c>
      <c r="I252" s="15" t="n">
        <f aca="false">+H252/D252</f>
        <v>0.0461538461538462</v>
      </c>
    </row>
    <row r="253" customFormat="false" ht="12.8" hidden="false" customHeight="false" outlineLevel="0" collapsed="false">
      <c r="A253" s="2" t="n">
        <v>2021</v>
      </c>
      <c r="B253" s="1" t="s">
        <v>893</v>
      </c>
      <c r="C253" s="1" t="s">
        <v>894</v>
      </c>
      <c r="D253" s="73" t="n">
        <v>1</v>
      </c>
      <c r="E253" s="73" t="n">
        <v>0</v>
      </c>
      <c r="F253" s="73" t="n">
        <v>0</v>
      </c>
      <c r="G253" s="1" t="n">
        <v>1</v>
      </c>
      <c r="H253" s="73" t="n">
        <v>0</v>
      </c>
      <c r="I253" s="15" t="n">
        <f aca="false">+H253/D253</f>
        <v>0</v>
      </c>
    </row>
    <row r="254" customFormat="false" ht="12.8" hidden="false" customHeight="false" outlineLevel="0" collapsed="false">
      <c r="A254" s="2" t="n">
        <v>2021</v>
      </c>
      <c r="B254" s="1" t="s">
        <v>895</v>
      </c>
      <c r="C254" s="1" t="s">
        <v>757</v>
      </c>
      <c r="D254" s="73" t="n">
        <v>1</v>
      </c>
      <c r="E254" s="73" t="n">
        <v>0</v>
      </c>
      <c r="F254" s="73" t="n">
        <v>0</v>
      </c>
      <c r="G254" s="1" t="n">
        <v>1</v>
      </c>
      <c r="H254" s="73" t="n">
        <v>0</v>
      </c>
      <c r="I254" s="15" t="n">
        <f aca="false">+H254/D254</f>
        <v>0</v>
      </c>
    </row>
    <row r="255" customFormat="false" ht="12.8" hidden="false" customHeight="false" outlineLevel="0" collapsed="false">
      <c r="A255" s="2" t="n">
        <v>2021</v>
      </c>
      <c r="B255" s="1" t="s">
        <v>127</v>
      </c>
      <c r="C255" s="1" t="s">
        <v>128</v>
      </c>
      <c r="D255" s="73" t="n">
        <v>358</v>
      </c>
      <c r="E255" s="73" t="n">
        <v>95</v>
      </c>
      <c r="F255" s="73" t="n">
        <v>6</v>
      </c>
      <c r="G255" s="1" t="n">
        <v>257</v>
      </c>
      <c r="H255" s="73" t="n">
        <v>101</v>
      </c>
      <c r="I255" s="15" t="n">
        <f aca="false">+H255/D255</f>
        <v>0.282122905027933</v>
      </c>
    </row>
    <row r="256" customFormat="false" ht="12.8" hidden="false" customHeight="false" outlineLevel="0" collapsed="false">
      <c r="A256" s="2" t="n">
        <v>2021</v>
      </c>
      <c r="B256" s="1" t="s">
        <v>147</v>
      </c>
      <c r="C256" s="1" t="s">
        <v>148</v>
      </c>
      <c r="D256" s="73" t="n">
        <v>2</v>
      </c>
      <c r="E256" s="73" t="n">
        <v>0</v>
      </c>
      <c r="F256" s="73" t="n">
        <v>0</v>
      </c>
      <c r="G256" s="1" t="n">
        <v>2</v>
      </c>
      <c r="H256" s="73" t="n">
        <v>0</v>
      </c>
      <c r="I256" s="15" t="n">
        <f aca="false">+H256/D256</f>
        <v>0</v>
      </c>
    </row>
    <row r="257" customFormat="false" ht="12.8" hidden="false" customHeight="false" outlineLevel="0" collapsed="false">
      <c r="A257" s="2" t="n">
        <v>2021</v>
      </c>
      <c r="B257" s="1" t="s">
        <v>135</v>
      </c>
      <c r="C257" s="1" t="s">
        <v>136</v>
      </c>
      <c r="D257" s="73" t="n">
        <v>8150</v>
      </c>
      <c r="E257" s="73" t="n">
        <v>666</v>
      </c>
      <c r="F257" s="73" t="n">
        <v>330</v>
      </c>
      <c r="G257" s="1" t="n">
        <v>7154</v>
      </c>
      <c r="H257" s="73" t="n">
        <v>996</v>
      </c>
      <c r="I257" s="15" t="n">
        <f aca="false">+H257/D257</f>
        <v>0.122208588957055</v>
      </c>
    </row>
    <row r="258" customFormat="false" ht="12.8" hidden="false" customHeight="false" outlineLevel="0" collapsed="false">
      <c r="A258" s="2" t="n">
        <v>2021</v>
      </c>
      <c r="B258" s="1" t="s">
        <v>155</v>
      </c>
      <c r="C258" s="1" t="s">
        <v>156</v>
      </c>
      <c r="D258" s="73" t="n">
        <v>57</v>
      </c>
      <c r="E258" s="73" t="n">
        <v>5</v>
      </c>
      <c r="F258" s="73" t="n">
        <v>9</v>
      </c>
      <c r="G258" s="1" t="n">
        <v>43</v>
      </c>
      <c r="H258" s="73" t="n">
        <v>14</v>
      </c>
      <c r="I258" s="15" t="n">
        <f aca="false">+H258/D258</f>
        <v>0.245614035087719</v>
      </c>
    </row>
    <row r="259" customFormat="false" ht="12.8" hidden="false" customHeight="false" outlineLevel="0" collapsed="false">
      <c r="A259" s="2" t="n">
        <v>2021</v>
      </c>
      <c r="B259" s="1" t="s">
        <v>167</v>
      </c>
      <c r="C259" s="1" t="s">
        <v>168</v>
      </c>
      <c r="D259" s="73" t="n">
        <v>3</v>
      </c>
      <c r="E259" s="73" t="n">
        <v>2</v>
      </c>
      <c r="F259" s="73" t="n">
        <v>0</v>
      </c>
      <c r="G259" s="1" t="n">
        <v>1</v>
      </c>
      <c r="H259" s="73" t="n">
        <v>2</v>
      </c>
      <c r="I259" s="15" t="n">
        <f aca="false">+H259/D259</f>
        <v>0.666666666666667</v>
      </c>
    </row>
    <row r="260" customFormat="false" ht="12.8" hidden="false" customHeight="false" outlineLevel="0" collapsed="false">
      <c r="A260" s="2" t="n">
        <v>2021</v>
      </c>
      <c r="B260" s="1" t="s">
        <v>171</v>
      </c>
      <c r="C260" s="1" t="s">
        <v>172</v>
      </c>
      <c r="D260" s="73" t="n">
        <v>73</v>
      </c>
      <c r="E260" s="73" t="n">
        <v>20</v>
      </c>
      <c r="F260" s="73" t="n">
        <v>2</v>
      </c>
      <c r="G260" s="1" t="n">
        <v>51</v>
      </c>
      <c r="H260" s="73" t="n">
        <v>22</v>
      </c>
      <c r="I260" s="15" t="n">
        <f aca="false">+H260/D260</f>
        <v>0.301369863013699</v>
      </c>
    </row>
    <row r="261" customFormat="false" ht="12.8" hidden="false" customHeight="false" outlineLevel="0" collapsed="false">
      <c r="A261" s="2" t="n">
        <v>2021</v>
      </c>
      <c r="B261" s="1" t="s">
        <v>425</v>
      </c>
      <c r="C261" s="1" t="s">
        <v>426</v>
      </c>
      <c r="D261" s="73" t="n">
        <v>20</v>
      </c>
      <c r="E261" s="73" t="n">
        <v>6</v>
      </c>
      <c r="F261" s="73" t="n">
        <v>0</v>
      </c>
      <c r="G261" s="1" t="n">
        <v>14</v>
      </c>
      <c r="H261" s="73" t="n">
        <v>6</v>
      </c>
      <c r="I261" s="15" t="n">
        <f aca="false">+H261/D261</f>
        <v>0.3</v>
      </c>
    </row>
    <row r="262" customFormat="false" ht="12.8" hidden="false" customHeight="false" outlineLevel="0" collapsed="false">
      <c r="A262" s="2" t="n">
        <v>2021</v>
      </c>
      <c r="B262" s="1" t="s">
        <v>159</v>
      </c>
      <c r="C262" s="1" t="s">
        <v>160</v>
      </c>
      <c r="D262" s="73" t="n">
        <v>6</v>
      </c>
      <c r="E262" s="73" t="n">
        <v>0</v>
      </c>
      <c r="F262" s="73" t="n">
        <v>0</v>
      </c>
      <c r="G262" s="1" t="n">
        <v>6</v>
      </c>
      <c r="H262" s="73" t="n">
        <v>0</v>
      </c>
      <c r="I262" s="15" t="n">
        <f aca="false">+H262/D261</f>
        <v>0</v>
      </c>
    </row>
    <row r="263" customFormat="false" ht="12.8" hidden="false" customHeight="false" outlineLevel="0" collapsed="false">
      <c r="A263" s="2" t="n">
        <v>2021</v>
      </c>
      <c r="B263" s="1" t="s">
        <v>131</v>
      </c>
      <c r="C263" s="1" t="s">
        <v>708</v>
      </c>
      <c r="D263" s="73" t="n">
        <v>294</v>
      </c>
      <c r="E263" s="73" t="n">
        <v>4</v>
      </c>
      <c r="F263" s="73" t="n">
        <v>2</v>
      </c>
      <c r="G263" s="1" t="n">
        <v>288</v>
      </c>
      <c r="H263" s="73" t="n">
        <v>6</v>
      </c>
      <c r="I263" s="15" t="n">
        <f aca="false">+H263/D263</f>
        <v>0.0204081632653061</v>
      </c>
    </row>
    <row r="264" customFormat="false" ht="12.8" hidden="false" customHeight="false" outlineLevel="0" collapsed="false">
      <c r="A264" s="2" t="n">
        <v>2021</v>
      </c>
      <c r="B264" s="1" t="s">
        <v>163</v>
      </c>
      <c r="C264" s="1" t="s">
        <v>164</v>
      </c>
      <c r="D264" s="73" t="n">
        <v>27</v>
      </c>
      <c r="E264" s="73" t="n">
        <v>1</v>
      </c>
      <c r="F264" s="73" t="n">
        <v>1</v>
      </c>
      <c r="G264" s="1" t="n">
        <v>25</v>
      </c>
      <c r="H264" s="73" t="n">
        <v>2</v>
      </c>
      <c r="I264" s="15" t="n">
        <f aca="false">+H264/D264</f>
        <v>0.0740740740740741</v>
      </c>
    </row>
    <row r="265" customFormat="false" ht="12.8" hidden="false" customHeight="false" outlineLevel="0" collapsed="false">
      <c r="A265" s="2" t="n">
        <v>2021</v>
      </c>
      <c r="B265" s="1" t="s">
        <v>143</v>
      </c>
      <c r="C265" s="1" t="s">
        <v>144</v>
      </c>
      <c r="D265" s="73" t="n">
        <v>2</v>
      </c>
      <c r="E265" s="73" t="n">
        <v>0</v>
      </c>
      <c r="F265" s="73" t="n">
        <v>0</v>
      </c>
      <c r="G265" s="1" t="n">
        <v>2</v>
      </c>
      <c r="H265" s="73" t="n">
        <v>0</v>
      </c>
      <c r="I265" s="15" t="n">
        <f aca="false">+H265/D265</f>
        <v>0</v>
      </c>
    </row>
    <row r="266" customFormat="false" ht="12.8" hidden="false" customHeight="false" outlineLevel="0" collapsed="false">
      <c r="A266" s="2" t="n">
        <v>2021</v>
      </c>
      <c r="B266" s="1" t="s">
        <v>139</v>
      </c>
      <c r="C266" s="1" t="s">
        <v>709</v>
      </c>
      <c r="D266" s="73" t="n">
        <v>154</v>
      </c>
      <c r="E266" s="73" t="n">
        <v>27</v>
      </c>
      <c r="F266" s="73" t="n">
        <v>12</v>
      </c>
      <c r="G266" s="1" t="n">
        <v>115</v>
      </c>
      <c r="H266" s="73" t="n">
        <v>39</v>
      </c>
      <c r="I266" s="15" t="n">
        <f aca="false">+H266/D266</f>
        <v>0.253246753246753</v>
      </c>
    </row>
    <row r="267" customFormat="false" ht="12.8" hidden="false" customHeight="false" outlineLevel="0" collapsed="false">
      <c r="A267" s="2" t="n">
        <v>2021</v>
      </c>
      <c r="B267" s="1" t="s">
        <v>151</v>
      </c>
      <c r="C267" s="1" t="s">
        <v>152</v>
      </c>
      <c r="D267" s="73" t="n">
        <v>70</v>
      </c>
      <c r="E267" s="73" t="n">
        <v>14</v>
      </c>
      <c r="F267" s="73" t="n">
        <v>1</v>
      </c>
      <c r="G267" s="1" t="n">
        <v>55</v>
      </c>
      <c r="H267" s="73" t="n">
        <v>15</v>
      </c>
      <c r="I267" s="15" t="n">
        <f aca="false">+H267/D267</f>
        <v>0.214285714285714</v>
      </c>
    </row>
    <row r="268" customFormat="false" ht="12.8" hidden="false" customHeight="false" outlineLevel="0" collapsed="false">
      <c r="A268" s="2" t="n">
        <v>2021</v>
      </c>
      <c r="B268" s="1" t="s">
        <v>353</v>
      </c>
      <c r="C268" s="1" t="s">
        <v>354</v>
      </c>
      <c r="D268" s="73" t="n">
        <v>35</v>
      </c>
      <c r="E268" s="73" t="n">
        <v>1</v>
      </c>
      <c r="F268" s="73" t="n">
        <v>0</v>
      </c>
      <c r="G268" s="1" t="n">
        <v>34</v>
      </c>
      <c r="H268" s="73" t="n">
        <v>1</v>
      </c>
      <c r="I268" s="15" t="n">
        <f aca="false">+H268/D268</f>
        <v>0.0285714285714286</v>
      </c>
    </row>
    <row r="269" customFormat="false" ht="12.8" hidden="false" customHeight="false" outlineLevel="0" collapsed="false">
      <c r="A269" s="2" t="n">
        <v>2021</v>
      </c>
      <c r="B269" s="1" t="s">
        <v>199</v>
      </c>
      <c r="C269" s="1" t="s">
        <v>200</v>
      </c>
      <c r="D269" s="73" t="n">
        <v>611</v>
      </c>
      <c r="E269" s="73" t="n">
        <v>144</v>
      </c>
      <c r="F269" s="73" t="n">
        <v>40</v>
      </c>
      <c r="G269" s="1" t="n">
        <v>427</v>
      </c>
      <c r="H269" s="73" t="n">
        <v>184</v>
      </c>
      <c r="I269" s="15" t="n">
        <f aca="false">+H269/D269</f>
        <v>0.301145662847791</v>
      </c>
    </row>
    <row r="270" customFormat="false" ht="12.8" hidden="false" customHeight="false" outlineLevel="0" collapsed="false">
      <c r="A270" s="2" t="n">
        <v>2021</v>
      </c>
      <c r="B270" s="1" t="s">
        <v>175</v>
      </c>
      <c r="C270" s="1" t="s">
        <v>658</v>
      </c>
      <c r="D270" s="73" t="n">
        <v>2</v>
      </c>
      <c r="E270" s="73" t="n">
        <v>0</v>
      </c>
      <c r="F270" s="73" t="n">
        <v>0</v>
      </c>
      <c r="G270" s="1" t="n">
        <v>2</v>
      </c>
      <c r="H270" s="73" t="n">
        <v>0</v>
      </c>
      <c r="I270" s="15" t="n">
        <f aca="false">+H270/D270</f>
        <v>0</v>
      </c>
    </row>
    <row r="271" customFormat="false" ht="12.8" hidden="false" customHeight="false" outlineLevel="0" collapsed="false">
      <c r="A271" s="2" t="n">
        <v>2021</v>
      </c>
      <c r="B271" s="1" t="s">
        <v>219</v>
      </c>
      <c r="C271" s="1" t="s">
        <v>711</v>
      </c>
      <c r="D271" s="73" t="n">
        <v>1</v>
      </c>
      <c r="E271" s="73" t="n">
        <v>0</v>
      </c>
      <c r="F271" s="73" t="n">
        <v>0</v>
      </c>
      <c r="G271" s="1" t="n">
        <v>1</v>
      </c>
      <c r="H271" s="73" t="n">
        <v>0</v>
      </c>
      <c r="I271" s="15" t="n">
        <f aca="false">+H271/D271</f>
        <v>0</v>
      </c>
    </row>
    <row r="272" customFormat="false" ht="12.8" hidden="false" customHeight="false" outlineLevel="0" collapsed="false">
      <c r="A272" s="2" t="n">
        <v>2021</v>
      </c>
      <c r="B272" s="1" t="s">
        <v>183</v>
      </c>
      <c r="C272" s="1" t="s">
        <v>184</v>
      </c>
      <c r="D272" s="73" t="n">
        <v>219</v>
      </c>
      <c r="E272" s="73" t="n">
        <v>31</v>
      </c>
      <c r="F272" s="73" t="n">
        <v>46</v>
      </c>
      <c r="G272" s="1" t="n">
        <v>142</v>
      </c>
      <c r="H272" s="73" t="n">
        <v>77</v>
      </c>
      <c r="I272" s="15" t="n">
        <f aca="false">+H272/D272</f>
        <v>0.351598173515982</v>
      </c>
    </row>
    <row r="273" customFormat="false" ht="12.8" hidden="false" customHeight="false" outlineLevel="0" collapsed="false">
      <c r="A273" s="2" t="n">
        <v>2021</v>
      </c>
      <c r="B273" s="1" t="s">
        <v>195</v>
      </c>
      <c r="C273" s="1" t="s">
        <v>196</v>
      </c>
      <c r="D273" s="73" t="n">
        <v>8</v>
      </c>
      <c r="E273" s="73" t="n">
        <v>1</v>
      </c>
      <c r="F273" s="73" t="n">
        <v>0</v>
      </c>
      <c r="G273" s="1" t="n">
        <v>7</v>
      </c>
      <c r="H273" s="73" t="n">
        <v>1</v>
      </c>
      <c r="I273" s="15" t="n">
        <f aca="false">+H273/D273</f>
        <v>0.125</v>
      </c>
    </row>
    <row r="274" customFormat="false" ht="12.8" hidden="false" customHeight="false" outlineLevel="0" collapsed="false">
      <c r="A274" s="2" t="n">
        <v>2021</v>
      </c>
      <c r="B274" s="1" t="s">
        <v>203</v>
      </c>
      <c r="C274" s="1" t="s">
        <v>204</v>
      </c>
      <c r="D274" s="73" t="n">
        <v>76</v>
      </c>
      <c r="E274" s="73" t="n">
        <v>8</v>
      </c>
      <c r="F274" s="73" t="n">
        <v>0</v>
      </c>
      <c r="G274" s="1" t="n">
        <v>68</v>
      </c>
      <c r="H274" s="73" t="n">
        <v>8</v>
      </c>
      <c r="I274" s="15" t="n">
        <f aca="false">+H274/D274</f>
        <v>0.105263157894737</v>
      </c>
    </row>
    <row r="275" customFormat="false" ht="12.8" hidden="false" customHeight="false" outlineLevel="0" collapsed="false">
      <c r="A275" s="2" t="n">
        <v>2021</v>
      </c>
      <c r="B275" s="1" t="s">
        <v>207</v>
      </c>
      <c r="C275" s="1" t="s">
        <v>208</v>
      </c>
      <c r="D275" s="73" t="n">
        <v>344</v>
      </c>
      <c r="E275" s="73" t="n">
        <v>19</v>
      </c>
      <c r="F275" s="73" t="n">
        <v>59</v>
      </c>
      <c r="G275" s="1" t="n">
        <v>266</v>
      </c>
      <c r="H275" s="73" t="n">
        <v>78</v>
      </c>
      <c r="I275" s="15" t="n">
        <f aca="false">+H275/D275</f>
        <v>0.226744186046512</v>
      </c>
    </row>
    <row r="276" customFormat="false" ht="12.8" hidden="false" customHeight="false" outlineLevel="0" collapsed="false">
      <c r="A276" s="2" t="n">
        <v>2021</v>
      </c>
      <c r="B276" s="1" t="s">
        <v>357</v>
      </c>
      <c r="C276" s="1" t="s">
        <v>358</v>
      </c>
      <c r="D276" s="73" t="n">
        <v>1204</v>
      </c>
      <c r="E276" s="73" t="n">
        <v>22</v>
      </c>
      <c r="F276" s="73" t="n">
        <v>4</v>
      </c>
      <c r="G276" s="1" t="n">
        <v>1178</v>
      </c>
      <c r="H276" s="73" t="n">
        <v>26</v>
      </c>
      <c r="I276" s="15" t="n">
        <f aca="false">+H276/D276</f>
        <v>0.0215946843853821</v>
      </c>
    </row>
    <row r="277" customFormat="false" ht="12.8" hidden="false" customHeight="false" outlineLevel="0" collapsed="false">
      <c r="A277" s="2" t="n">
        <v>2021</v>
      </c>
      <c r="B277" s="1" t="s">
        <v>187</v>
      </c>
      <c r="C277" s="1" t="s">
        <v>188</v>
      </c>
      <c r="D277" s="73" t="n">
        <v>600</v>
      </c>
      <c r="E277" s="73" t="n">
        <v>57</v>
      </c>
      <c r="F277" s="73" t="n">
        <v>27</v>
      </c>
      <c r="G277" s="1" t="n">
        <v>516</v>
      </c>
      <c r="H277" s="73" t="n">
        <v>84</v>
      </c>
      <c r="I277" s="15" t="n">
        <f aca="false">+H277/D277</f>
        <v>0.14</v>
      </c>
    </row>
    <row r="278" customFormat="false" ht="12.8" hidden="false" customHeight="false" outlineLevel="0" collapsed="false">
      <c r="A278" s="2" t="n">
        <v>2021</v>
      </c>
      <c r="B278" s="1" t="s">
        <v>887</v>
      </c>
      <c r="C278" s="1" t="s">
        <v>896</v>
      </c>
      <c r="D278" s="73" t="n">
        <v>1</v>
      </c>
      <c r="E278" s="73" t="n">
        <v>1</v>
      </c>
      <c r="F278" s="73" t="n">
        <v>0</v>
      </c>
      <c r="G278" s="1" t="n">
        <v>0</v>
      </c>
      <c r="H278" s="73" t="n">
        <v>1</v>
      </c>
      <c r="I278" s="15" t="n">
        <f aca="false">+H278/D278</f>
        <v>1</v>
      </c>
    </row>
    <row r="279" customFormat="false" ht="12.8" hidden="false" customHeight="false" outlineLevel="0" collapsed="false">
      <c r="A279" s="2" t="n">
        <v>2021</v>
      </c>
      <c r="B279" s="1" t="s">
        <v>365</v>
      </c>
      <c r="C279" s="1" t="s">
        <v>366</v>
      </c>
      <c r="D279" s="73" t="n">
        <v>4</v>
      </c>
      <c r="E279" s="73" t="n">
        <v>0</v>
      </c>
      <c r="F279" s="73" t="n">
        <v>0</v>
      </c>
      <c r="G279" s="1" t="n">
        <v>4</v>
      </c>
      <c r="H279" s="73" t="n">
        <v>0</v>
      </c>
      <c r="I279" s="15" t="n">
        <f aca="false">+H279/D279</f>
        <v>0</v>
      </c>
    </row>
    <row r="280" customFormat="false" ht="12.8" hidden="false" customHeight="false" outlineLevel="0" collapsed="false">
      <c r="A280" s="2" t="n">
        <v>2021</v>
      </c>
      <c r="B280" s="1" t="s">
        <v>211</v>
      </c>
      <c r="C280" s="1" t="s">
        <v>663</v>
      </c>
      <c r="D280" s="73" t="n">
        <v>1</v>
      </c>
      <c r="E280" s="73" t="n">
        <v>0</v>
      </c>
      <c r="F280" s="73" t="n">
        <v>0</v>
      </c>
      <c r="G280" s="1" t="n">
        <v>1</v>
      </c>
      <c r="H280" s="73" t="n">
        <v>0</v>
      </c>
      <c r="I280" s="15" t="n">
        <f aca="false">+H280/D280</f>
        <v>0</v>
      </c>
    </row>
    <row r="281" customFormat="false" ht="12.8" hidden="false" customHeight="false" outlineLevel="0" collapsed="false">
      <c r="A281" s="2" t="n">
        <v>2021</v>
      </c>
      <c r="B281" s="1" t="s">
        <v>191</v>
      </c>
      <c r="C281" s="1" t="s">
        <v>192</v>
      </c>
      <c r="D281" s="73" t="n">
        <v>4119</v>
      </c>
      <c r="E281" s="73" t="n">
        <v>670</v>
      </c>
      <c r="F281" s="73" t="n">
        <v>188</v>
      </c>
      <c r="G281" s="1" t="n">
        <v>3261</v>
      </c>
      <c r="H281" s="73" t="n">
        <v>858</v>
      </c>
      <c r="I281" s="15" t="n">
        <f aca="false">+H281/D281</f>
        <v>0.20830298616169</v>
      </c>
    </row>
    <row r="282" customFormat="false" ht="12.8" hidden="false" customHeight="false" outlineLevel="0" collapsed="false">
      <c r="A282" s="2" t="n">
        <v>2021</v>
      </c>
      <c r="B282" s="1" t="s">
        <v>307</v>
      </c>
      <c r="C282" s="1" t="s">
        <v>308</v>
      </c>
      <c r="D282" s="73" t="n">
        <v>6</v>
      </c>
      <c r="E282" s="73" t="n">
        <v>0</v>
      </c>
      <c r="F282" s="73" t="n">
        <v>0</v>
      </c>
      <c r="G282" s="1" t="n">
        <v>6</v>
      </c>
      <c r="H282" s="73" t="n">
        <v>0</v>
      </c>
      <c r="I282" s="15" t="n">
        <f aca="false">+H282/D282</f>
        <v>0</v>
      </c>
    </row>
    <row r="283" customFormat="false" ht="12.8" hidden="false" customHeight="false" outlineLevel="0" collapsed="false">
      <c r="A283" s="2" t="n">
        <v>2021</v>
      </c>
      <c r="B283" s="1" t="s">
        <v>215</v>
      </c>
      <c r="C283" s="1" t="s">
        <v>216</v>
      </c>
      <c r="D283" s="73" t="n">
        <v>87</v>
      </c>
      <c r="E283" s="73" t="n">
        <v>4</v>
      </c>
      <c r="F283" s="73" t="n">
        <v>1</v>
      </c>
      <c r="G283" s="1" t="n">
        <v>82</v>
      </c>
      <c r="H283" s="73" t="n">
        <v>5</v>
      </c>
      <c r="I283" s="15" t="n">
        <f aca="false">+H283/D283</f>
        <v>0.0574712643678161</v>
      </c>
    </row>
    <row r="284" customFormat="false" ht="12.8" hidden="false" customHeight="false" outlineLevel="0" collapsed="false">
      <c r="A284" s="2" t="n">
        <v>2021</v>
      </c>
      <c r="B284" s="1" t="s">
        <v>223</v>
      </c>
      <c r="C284" s="1" t="s">
        <v>224</v>
      </c>
      <c r="D284" s="73" t="n">
        <v>41</v>
      </c>
      <c r="E284" s="73" t="n">
        <v>14</v>
      </c>
      <c r="F284" s="73" t="n">
        <v>1</v>
      </c>
      <c r="G284" s="1" t="n">
        <v>26</v>
      </c>
      <c r="H284" s="73" t="n">
        <v>15</v>
      </c>
      <c r="I284" s="15" t="n">
        <f aca="false">+H284/D284</f>
        <v>0.365853658536585</v>
      </c>
    </row>
    <row r="285" customFormat="false" ht="12.8" hidden="false" customHeight="false" outlineLevel="0" collapsed="false">
      <c r="A285" s="2" t="n">
        <v>2021</v>
      </c>
      <c r="B285" s="1" t="s">
        <v>231</v>
      </c>
      <c r="C285" s="1" t="s">
        <v>713</v>
      </c>
      <c r="D285" s="73" t="n">
        <v>89</v>
      </c>
      <c r="E285" s="73" t="n">
        <v>0</v>
      </c>
      <c r="F285" s="73" t="n">
        <v>2</v>
      </c>
      <c r="G285" s="1" t="n">
        <v>87</v>
      </c>
      <c r="H285" s="73" t="n">
        <v>2</v>
      </c>
      <c r="I285" s="15" t="n">
        <f aca="false">+H285/D285</f>
        <v>0.0224719101123596</v>
      </c>
    </row>
    <row r="286" customFormat="false" ht="12.8" hidden="false" customHeight="false" outlineLevel="0" collapsed="false">
      <c r="A286" s="2" t="n">
        <v>2021</v>
      </c>
      <c r="B286" s="1" t="s">
        <v>227</v>
      </c>
      <c r="C286" s="1" t="s">
        <v>712</v>
      </c>
      <c r="D286" s="73" t="n">
        <v>1</v>
      </c>
      <c r="E286" s="73" t="n">
        <v>0</v>
      </c>
      <c r="F286" s="73" t="n">
        <v>0</v>
      </c>
      <c r="G286" s="1" t="n">
        <v>1</v>
      </c>
      <c r="H286" s="73" t="n">
        <v>0</v>
      </c>
      <c r="I286" s="15" t="n">
        <f aca="false">+H286/D286</f>
        <v>0</v>
      </c>
    </row>
    <row r="287" customFormat="false" ht="12.8" hidden="false" customHeight="false" outlineLevel="0" collapsed="false">
      <c r="A287" s="2" t="n">
        <v>2021</v>
      </c>
      <c r="B287" s="1" t="s">
        <v>243</v>
      </c>
      <c r="C287" s="1" t="s">
        <v>244</v>
      </c>
      <c r="D287" s="73" t="n">
        <v>244</v>
      </c>
      <c r="E287" s="73" t="n">
        <v>95</v>
      </c>
      <c r="F287" s="73" t="n">
        <v>6</v>
      </c>
      <c r="G287" s="1" t="n">
        <v>143</v>
      </c>
      <c r="H287" s="73" t="n">
        <v>101</v>
      </c>
      <c r="I287" s="15" t="n">
        <f aca="false">+H287/D287</f>
        <v>0.413934426229508</v>
      </c>
    </row>
    <row r="288" customFormat="false" ht="12.8" hidden="false" customHeight="false" outlineLevel="0" collapsed="false">
      <c r="A288" s="2" t="n">
        <v>2021</v>
      </c>
      <c r="B288" s="1" t="s">
        <v>239</v>
      </c>
      <c r="C288" s="1" t="s">
        <v>714</v>
      </c>
      <c r="D288" s="73" t="n">
        <v>3</v>
      </c>
      <c r="E288" s="73" t="n">
        <v>0</v>
      </c>
      <c r="F288" s="73" t="n">
        <v>0</v>
      </c>
      <c r="G288" s="1" t="n">
        <v>3</v>
      </c>
      <c r="H288" s="73" t="n">
        <v>0</v>
      </c>
      <c r="I288" s="15" t="n">
        <f aca="false">+H288/D288</f>
        <v>0</v>
      </c>
    </row>
    <row r="289" customFormat="false" ht="12.8" hidden="false" customHeight="false" outlineLevel="0" collapsed="false">
      <c r="A289" s="2" t="n">
        <v>2021</v>
      </c>
      <c r="B289" s="1" t="s">
        <v>251</v>
      </c>
      <c r="C289" s="1" t="s">
        <v>252</v>
      </c>
      <c r="D289" s="73" t="n">
        <v>517</v>
      </c>
      <c r="E289" s="73" t="n">
        <v>210</v>
      </c>
      <c r="F289" s="73" t="n">
        <v>9</v>
      </c>
      <c r="G289" s="1" t="n">
        <v>298</v>
      </c>
      <c r="H289" s="73" t="n">
        <v>219</v>
      </c>
      <c r="I289" s="15" t="n">
        <f aca="false">+H289/D289</f>
        <v>0.423597678916828</v>
      </c>
    </row>
    <row r="290" customFormat="false" ht="12.8" hidden="false" customHeight="false" outlineLevel="0" collapsed="false">
      <c r="A290" s="2" t="n">
        <v>2021</v>
      </c>
      <c r="B290" s="1" t="s">
        <v>255</v>
      </c>
      <c r="C290" s="1" t="s">
        <v>715</v>
      </c>
      <c r="D290" s="73" t="n">
        <v>1</v>
      </c>
      <c r="E290" s="73" t="n">
        <v>0</v>
      </c>
      <c r="F290" s="73" t="n">
        <v>0</v>
      </c>
      <c r="G290" s="1" t="n">
        <v>1</v>
      </c>
      <c r="H290" s="73" t="n">
        <v>0</v>
      </c>
      <c r="I290" s="15" t="n">
        <f aca="false">+H290/D290</f>
        <v>0</v>
      </c>
    </row>
    <row r="291" customFormat="false" ht="12.8" hidden="false" customHeight="false" outlineLevel="0" collapsed="false">
      <c r="A291" s="2" t="n">
        <v>2021</v>
      </c>
      <c r="B291" s="1" t="s">
        <v>592</v>
      </c>
      <c r="C291" s="1" t="s">
        <v>729</v>
      </c>
      <c r="D291" s="73" t="n">
        <v>7</v>
      </c>
      <c r="E291" s="73" t="n">
        <v>0</v>
      </c>
      <c r="F291" s="73" t="n">
        <v>0</v>
      </c>
      <c r="G291" s="1" t="n">
        <v>7</v>
      </c>
      <c r="H291" s="73" t="n">
        <v>0</v>
      </c>
      <c r="I291" s="15" t="n">
        <f aca="false">+H291/D291</f>
        <v>0</v>
      </c>
    </row>
    <row r="292" customFormat="false" ht="12.8" hidden="false" customHeight="false" outlineLevel="0" collapsed="false">
      <c r="A292" s="2" t="n">
        <v>2021</v>
      </c>
      <c r="B292" s="1" t="s">
        <v>259</v>
      </c>
      <c r="C292" s="1" t="s">
        <v>671</v>
      </c>
      <c r="D292" s="73" t="n">
        <v>607</v>
      </c>
      <c r="E292" s="73" t="n">
        <v>159</v>
      </c>
      <c r="F292" s="73" t="n">
        <v>29</v>
      </c>
      <c r="G292" s="1" t="n">
        <v>419</v>
      </c>
      <c r="H292" s="73" t="n">
        <v>188</v>
      </c>
      <c r="I292" s="15" t="n">
        <f aca="false">+H292/D292</f>
        <v>0.309719934102142</v>
      </c>
    </row>
    <row r="293" customFormat="false" ht="12.8" hidden="false" customHeight="false" outlineLevel="0" collapsed="false">
      <c r="A293" s="2" t="n">
        <v>2021</v>
      </c>
      <c r="B293" s="1" t="s">
        <v>897</v>
      </c>
      <c r="C293" s="1" t="s">
        <v>898</v>
      </c>
      <c r="D293" s="73" t="n">
        <v>1</v>
      </c>
      <c r="E293" s="73" t="n">
        <v>0</v>
      </c>
      <c r="F293" s="73" t="n">
        <v>0</v>
      </c>
      <c r="G293" s="1" t="n">
        <v>1</v>
      </c>
      <c r="H293" s="73" t="n">
        <v>0</v>
      </c>
      <c r="I293" s="15" t="n">
        <f aca="false">+H293/D293</f>
        <v>0</v>
      </c>
    </row>
    <row r="294" customFormat="false" ht="12.8" hidden="false" customHeight="false" outlineLevel="0" collapsed="false">
      <c r="A294" s="2" t="n">
        <v>2021</v>
      </c>
      <c r="B294" s="1" t="s">
        <v>263</v>
      </c>
      <c r="C294" s="1" t="s">
        <v>264</v>
      </c>
      <c r="D294" s="73" t="n">
        <v>101</v>
      </c>
      <c r="E294" s="73" t="n">
        <v>13</v>
      </c>
      <c r="F294" s="73" t="n">
        <v>8</v>
      </c>
      <c r="G294" s="1" t="n">
        <v>80</v>
      </c>
      <c r="H294" s="73" t="n">
        <v>21</v>
      </c>
      <c r="I294" s="15" t="n">
        <f aca="false">+H294/D294</f>
        <v>0.207920792079208</v>
      </c>
    </row>
    <row r="295" customFormat="false" ht="12.8" hidden="false" customHeight="false" outlineLevel="0" collapsed="false">
      <c r="A295" s="2" t="n">
        <v>2021</v>
      </c>
      <c r="B295" s="1" t="s">
        <v>279</v>
      </c>
      <c r="C295" s="1" t="s">
        <v>280</v>
      </c>
      <c r="D295" s="73" t="n">
        <v>254</v>
      </c>
      <c r="E295" s="73" t="n">
        <v>16</v>
      </c>
      <c r="F295" s="73" t="n">
        <v>9</v>
      </c>
      <c r="G295" s="1" t="n">
        <v>229</v>
      </c>
      <c r="H295" s="73" t="n">
        <v>25</v>
      </c>
      <c r="I295" s="15" t="n">
        <f aca="false">+H295/D295</f>
        <v>0.0984251968503937</v>
      </c>
    </row>
    <row r="296" customFormat="false" ht="12.8" hidden="false" customHeight="false" outlineLevel="0" collapsed="false">
      <c r="A296" s="2" t="n">
        <v>2021</v>
      </c>
      <c r="B296" s="1" t="s">
        <v>271</v>
      </c>
      <c r="C296" s="1" t="s">
        <v>272</v>
      </c>
      <c r="D296" s="73" t="n">
        <v>1604</v>
      </c>
      <c r="E296" s="73" t="n">
        <v>21</v>
      </c>
      <c r="F296" s="73" t="n">
        <v>26</v>
      </c>
      <c r="G296" s="1" t="n">
        <v>1557</v>
      </c>
      <c r="H296" s="73" t="n">
        <v>47</v>
      </c>
      <c r="I296" s="15" t="n">
        <f aca="false">+H296/D296</f>
        <v>0.0293017456359102</v>
      </c>
    </row>
    <row r="297" customFormat="false" ht="12.8" hidden="false" customHeight="false" outlineLevel="0" collapsed="false">
      <c r="A297" s="2" t="n">
        <v>2021</v>
      </c>
      <c r="B297" s="1" t="s">
        <v>275</v>
      </c>
      <c r="C297" s="1" t="s">
        <v>276</v>
      </c>
      <c r="D297" s="73" t="n">
        <v>60</v>
      </c>
      <c r="E297" s="73" t="n">
        <v>2</v>
      </c>
      <c r="F297" s="73" t="n">
        <v>5</v>
      </c>
      <c r="G297" s="1" t="n">
        <v>53</v>
      </c>
      <c r="H297" s="73" t="n">
        <v>7</v>
      </c>
      <c r="I297" s="15" t="n">
        <f aca="false">+H297/D297</f>
        <v>0.116666666666667</v>
      </c>
    </row>
    <row r="298" customFormat="false" ht="12.8" hidden="false" customHeight="false" outlineLevel="0" collapsed="false">
      <c r="A298" s="2" t="n">
        <v>2021</v>
      </c>
      <c r="B298" s="1" t="s">
        <v>291</v>
      </c>
      <c r="C298" s="1" t="s">
        <v>292</v>
      </c>
      <c r="D298" s="73" t="n">
        <v>1</v>
      </c>
      <c r="E298" s="73" t="n">
        <v>0</v>
      </c>
      <c r="F298" s="73" t="n">
        <v>0</v>
      </c>
      <c r="G298" s="1" t="n">
        <v>1</v>
      </c>
      <c r="H298" s="73"/>
      <c r="I298" s="15" t="n">
        <f aca="false">+H298/D298</f>
        <v>0</v>
      </c>
    </row>
    <row r="299" customFormat="false" ht="12.8" hidden="false" customHeight="false" outlineLevel="0" collapsed="false">
      <c r="A299" s="2" t="n">
        <v>2021</v>
      </c>
      <c r="B299" s="1" t="s">
        <v>283</v>
      </c>
      <c r="C299" s="1" t="s">
        <v>284</v>
      </c>
      <c r="D299" s="73" t="n">
        <v>6261</v>
      </c>
      <c r="E299" s="73" t="n">
        <v>1016</v>
      </c>
      <c r="F299" s="73" t="n">
        <v>192</v>
      </c>
      <c r="G299" s="1" t="n">
        <v>5053</v>
      </c>
      <c r="H299" s="73" t="n">
        <v>1208</v>
      </c>
      <c r="I299" s="15" t="n">
        <f aca="false">+H299/D299</f>
        <v>0.19294042485226</v>
      </c>
    </row>
    <row r="300" customFormat="false" ht="12.8" hidden="false" customHeight="false" outlineLevel="0" collapsed="false">
      <c r="A300" s="2" t="n">
        <v>2021</v>
      </c>
      <c r="B300" s="1" t="s">
        <v>287</v>
      </c>
      <c r="C300" s="1" t="s">
        <v>716</v>
      </c>
      <c r="D300" s="73" t="n">
        <v>7</v>
      </c>
      <c r="E300" s="73" t="n">
        <v>0</v>
      </c>
      <c r="F300" s="73" t="n">
        <v>0</v>
      </c>
      <c r="G300" s="1" t="n">
        <v>7</v>
      </c>
      <c r="H300" s="73" t="n">
        <v>0</v>
      </c>
      <c r="I300" s="15" t="n">
        <f aca="false">+H300/D300</f>
        <v>0</v>
      </c>
    </row>
    <row r="301" customFormat="false" ht="12.8" hidden="false" customHeight="false" outlineLevel="0" collapsed="false">
      <c r="A301" s="2" t="n">
        <v>2021</v>
      </c>
      <c r="B301" s="1" t="s">
        <v>299</v>
      </c>
      <c r="C301" s="1" t="s">
        <v>718</v>
      </c>
      <c r="D301" s="73" t="n">
        <v>67</v>
      </c>
      <c r="E301" s="73" t="n">
        <v>0</v>
      </c>
      <c r="F301" s="73" t="n">
        <v>1</v>
      </c>
      <c r="G301" s="1" t="n">
        <v>66</v>
      </c>
      <c r="H301" s="73" t="n">
        <v>1</v>
      </c>
      <c r="I301" s="15" t="n">
        <f aca="false">+H301/D301</f>
        <v>0.0149253731343284</v>
      </c>
    </row>
    <row r="302" customFormat="false" ht="12.8" hidden="false" customHeight="false" outlineLevel="0" collapsed="false">
      <c r="A302" s="2" t="n">
        <v>2021</v>
      </c>
      <c r="B302" s="1" t="s">
        <v>311</v>
      </c>
      <c r="C302" s="1" t="s">
        <v>312</v>
      </c>
      <c r="D302" s="73" t="n">
        <v>2036</v>
      </c>
      <c r="E302" s="73" t="n">
        <v>26</v>
      </c>
      <c r="F302" s="73" t="n">
        <v>13</v>
      </c>
      <c r="G302" s="1" t="n">
        <v>1997</v>
      </c>
      <c r="H302" s="73" t="n">
        <v>39</v>
      </c>
      <c r="I302" s="15" t="n">
        <f aca="false">+H302/D302</f>
        <v>0.0191552062868369</v>
      </c>
    </row>
    <row r="303" customFormat="false" ht="12.8" hidden="false" customHeight="false" outlineLevel="0" collapsed="false">
      <c r="A303" s="2" t="n">
        <v>2021</v>
      </c>
      <c r="B303" s="1" t="s">
        <v>303</v>
      </c>
      <c r="C303" s="1" t="s">
        <v>304</v>
      </c>
      <c r="D303" s="73" t="n">
        <v>3</v>
      </c>
      <c r="E303" s="73" t="n">
        <v>0</v>
      </c>
      <c r="F303" s="73" t="n">
        <v>0</v>
      </c>
      <c r="G303" s="1" t="n">
        <v>3</v>
      </c>
      <c r="H303" s="73" t="n">
        <v>0</v>
      </c>
      <c r="I303" s="15" t="n">
        <f aca="false">+H303/D303</f>
        <v>0</v>
      </c>
    </row>
    <row r="304" customFormat="false" ht="12.8" hidden="false" customHeight="false" outlineLevel="0" collapsed="false">
      <c r="A304" s="2" t="n">
        <v>2021</v>
      </c>
      <c r="B304" s="1" t="s">
        <v>323</v>
      </c>
      <c r="C304" s="1" t="s">
        <v>324</v>
      </c>
      <c r="D304" s="73" t="n">
        <v>271</v>
      </c>
      <c r="E304" s="73" t="n">
        <v>2</v>
      </c>
      <c r="F304" s="73" t="n">
        <v>5</v>
      </c>
      <c r="G304" s="1" t="n">
        <v>264</v>
      </c>
      <c r="H304" s="73" t="n">
        <v>7</v>
      </c>
      <c r="I304" s="15" t="n">
        <f aca="false">+H304/D304</f>
        <v>0.025830258302583</v>
      </c>
    </row>
    <row r="305" customFormat="false" ht="12.8" hidden="false" customHeight="false" outlineLevel="0" collapsed="false">
      <c r="A305" s="2" t="n">
        <v>2021</v>
      </c>
      <c r="B305" s="1" t="s">
        <v>315</v>
      </c>
      <c r="C305" s="1" t="s">
        <v>316</v>
      </c>
      <c r="D305" s="73" t="n">
        <v>2</v>
      </c>
      <c r="E305" s="73" t="n">
        <v>0</v>
      </c>
      <c r="F305" s="73" t="n">
        <v>0</v>
      </c>
      <c r="G305" s="1" t="n">
        <v>2</v>
      </c>
      <c r="H305" s="73" t="n">
        <v>0</v>
      </c>
      <c r="I305" s="15" t="n">
        <f aca="false">+H305/D305</f>
        <v>0</v>
      </c>
    </row>
    <row r="306" customFormat="false" ht="12.8" hidden="false" customHeight="false" outlineLevel="0" collapsed="false">
      <c r="A306" s="2" t="n">
        <v>2021</v>
      </c>
      <c r="B306" s="1" t="s">
        <v>327</v>
      </c>
      <c r="C306" s="1" t="s">
        <v>328</v>
      </c>
      <c r="D306" s="73" t="n">
        <v>421</v>
      </c>
      <c r="E306" s="73" t="n">
        <v>102</v>
      </c>
      <c r="F306" s="73" t="n">
        <v>86</v>
      </c>
      <c r="G306" s="1" t="n">
        <v>233</v>
      </c>
      <c r="H306" s="73" t="n">
        <v>188</v>
      </c>
      <c r="I306" s="15" t="n">
        <f aca="false">+H306/D306</f>
        <v>0.446555819477435</v>
      </c>
    </row>
    <row r="307" customFormat="false" ht="12.8" hidden="false" customHeight="false" outlineLevel="0" collapsed="false">
      <c r="A307" s="2" t="n">
        <v>2021</v>
      </c>
      <c r="B307" s="1" t="s">
        <v>329</v>
      </c>
      <c r="C307" s="1" t="s">
        <v>330</v>
      </c>
      <c r="D307" s="73" t="n">
        <v>388</v>
      </c>
      <c r="E307" s="73" t="n">
        <v>202</v>
      </c>
      <c r="F307" s="73" t="n">
        <v>8</v>
      </c>
      <c r="G307" s="1" t="n">
        <v>178</v>
      </c>
      <c r="H307" s="73" t="n">
        <v>210</v>
      </c>
      <c r="I307" s="15" t="n">
        <f aca="false">+H307/D307</f>
        <v>0.541237113402062</v>
      </c>
    </row>
    <row r="308" customFormat="false" ht="12.8" hidden="false" customHeight="false" outlineLevel="0" collapsed="false">
      <c r="A308" s="2" t="n">
        <v>2021</v>
      </c>
      <c r="B308" s="1" t="s">
        <v>319</v>
      </c>
      <c r="C308" s="1" t="s">
        <v>320</v>
      </c>
      <c r="D308" s="73" t="n">
        <v>1</v>
      </c>
      <c r="E308" s="73" t="n">
        <v>0</v>
      </c>
      <c r="F308" s="73" t="n">
        <v>0</v>
      </c>
      <c r="G308" s="1" t="n">
        <v>1</v>
      </c>
      <c r="H308" s="73" t="n">
        <v>0</v>
      </c>
      <c r="I308" s="15" t="n">
        <f aca="false">+H308/D308</f>
        <v>0</v>
      </c>
    </row>
    <row r="309" customFormat="false" ht="12.8" hidden="false" customHeight="false" outlineLevel="0" collapsed="false">
      <c r="A309" s="2" t="n">
        <v>2021</v>
      </c>
      <c r="B309" s="1" t="s">
        <v>721</v>
      </c>
      <c r="C309" s="1" t="s">
        <v>722</v>
      </c>
      <c r="D309" s="73" t="n">
        <v>1</v>
      </c>
      <c r="E309" s="73" t="n">
        <v>0</v>
      </c>
      <c r="F309" s="73" t="n">
        <v>0</v>
      </c>
      <c r="G309" s="1" t="n">
        <v>1</v>
      </c>
      <c r="H309" s="73" t="n">
        <v>0</v>
      </c>
      <c r="I309" s="15" t="n">
        <f aca="false">+H309/D309</f>
        <v>0</v>
      </c>
    </row>
    <row r="310" customFormat="false" ht="12.8" hidden="false" customHeight="false" outlineLevel="0" collapsed="false">
      <c r="A310" s="2" t="n">
        <v>2021</v>
      </c>
      <c r="B310" s="1" t="s">
        <v>333</v>
      </c>
      <c r="C310" s="1" t="s">
        <v>334</v>
      </c>
      <c r="D310" s="73" t="n">
        <v>7</v>
      </c>
      <c r="E310" s="73" t="n">
        <v>1</v>
      </c>
      <c r="F310" s="73" t="n">
        <v>0</v>
      </c>
      <c r="G310" s="1" t="n">
        <v>6</v>
      </c>
      <c r="H310" s="73" t="n">
        <v>1</v>
      </c>
      <c r="I310" s="15" t="n">
        <f aca="false">+H310/D310</f>
        <v>0.142857142857143</v>
      </c>
    </row>
    <row r="311" customFormat="false" ht="12.8" hidden="false" customHeight="false" outlineLevel="0" collapsed="false">
      <c r="A311" s="2" t="n">
        <v>2021</v>
      </c>
      <c r="B311" s="1" t="s">
        <v>337</v>
      </c>
      <c r="C311" s="1" t="s">
        <v>338</v>
      </c>
      <c r="D311" s="73" t="n">
        <v>5</v>
      </c>
      <c r="E311" s="73" t="n">
        <v>0</v>
      </c>
      <c r="F311" s="73" t="n">
        <v>1</v>
      </c>
      <c r="G311" s="1" t="n">
        <v>4</v>
      </c>
      <c r="H311" s="73" t="n">
        <v>1</v>
      </c>
      <c r="I311" s="15" t="n">
        <f aca="false">+H311/D311</f>
        <v>0.2</v>
      </c>
    </row>
    <row r="312" customFormat="false" ht="12.8" hidden="false" customHeight="false" outlineLevel="0" collapsed="false">
      <c r="A312" s="2" t="n">
        <v>2021</v>
      </c>
      <c r="B312" s="1" t="s">
        <v>373</v>
      </c>
      <c r="C312" s="1" t="s">
        <v>374</v>
      </c>
      <c r="D312" s="73" t="n">
        <v>147</v>
      </c>
      <c r="E312" s="73" t="n">
        <v>24</v>
      </c>
      <c r="F312" s="73" t="n">
        <v>19</v>
      </c>
      <c r="G312" s="1" t="n">
        <v>104</v>
      </c>
      <c r="H312" s="73" t="n">
        <v>43</v>
      </c>
      <c r="I312" s="15" t="n">
        <f aca="false">+H312/D312</f>
        <v>0.292517006802721</v>
      </c>
    </row>
    <row r="313" customFormat="false" ht="12.8" hidden="false" customHeight="false" outlineLevel="0" collapsed="false">
      <c r="A313" s="2" t="n">
        <v>2021</v>
      </c>
      <c r="B313" s="1" t="s">
        <v>345</v>
      </c>
      <c r="C313" s="1" t="s">
        <v>346</v>
      </c>
      <c r="D313" s="73" t="n">
        <v>27</v>
      </c>
      <c r="E313" s="73" t="n">
        <v>6</v>
      </c>
      <c r="F313" s="73" t="n">
        <v>1</v>
      </c>
      <c r="G313" s="1" t="n">
        <v>20</v>
      </c>
      <c r="H313" s="73" t="n">
        <v>7</v>
      </c>
      <c r="I313" s="15" t="n">
        <f aca="false">+H313/D313</f>
        <v>0.259259259259259</v>
      </c>
    </row>
    <row r="314" customFormat="false" ht="12.8" hidden="false" customHeight="false" outlineLevel="0" collapsed="false">
      <c r="A314" s="2" t="n">
        <v>2021</v>
      </c>
      <c r="B314" s="1" t="s">
        <v>349</v>
      </c>
      <c r="C314" s="1" t="s">
        <v>676</v>
      </c>
      <c r="D314" s="73" t="n">
        <v>29</v>
      </c>
      <c r="E314" s="73" t="n">
        <v>7</v>
      </c>
      <c r="F314" s="73" t="n">
        <v>6</v>
      </c>
      <c r="G314" s="1" t="n">
        <v>16</v>
      </c>
      <c r="H314" s="73" t="n">
        <v>13</v>
      </c>
      <c r="I314" s="15" t="n">
        <f aca="false">+H314/D314</f>
        <v>0.448275862068966</v>
      </c>
    </row>
    <row r="315" customFormat="false" ht="12.8" hidden="false" customHeight="false" outlineLevel="0" collapsed="false">
      <c r="A315" s="2" t="n">
        <v>2021</v>
      </c>
      <c r="B315" s="1" t="s">
        <v>608</v>
      </c>
      <c r="C315" s="1" t="s">
        <v>609</v>
      </c>
      <c r="D315" s="73" t="n">
        <v>767</v>
      </c>
      <c r="E315" s="73" t="n">
        <v>37</v>
      </c>
      <c r="F315" s="73" t="n">
        <v>22</v>
      </c>
      <c r="G315" s="1" t="n">
        <v>708</v>
      </c>
      <c r="H315" s="73" t="n">
        <v>59</v>
      </c>
      <c r="I315" s="15" t="n">
        <f aca="false">+H315/D315</f>
        <v>0.0769230769230769</v>
      </c>
    </row>
    <row r="316" customFormat="false" ht="12.8" hidden="false" customHeight="false" outlineLevel="0" collapsed="false">
      <c r="A316" s="2" t="n">
        <v>2021</v>
      </c>
      <c r="B316" s="1" t="s">
        <v>369</v>
      </c>
      <c r="C316" s="1" t="s">
        <v>370</v>
      </c>
      <c r="D316" s="73" t="n">
        <v>97</v>
      </c>
      <c r="E316" s="73" t="n">
        <v>68</v>
      </c>
      <c r="F316" s="73" t="n">
        <v>0</v>
      </c>
      <c r="G316" s="1" t="n">
        <v>29</v>
      </c>
      <c r="H316" s="73" t="n">
        <v>68</v>
      </c>
      <c r="I316" s="15" t="n">
        <f aca="false">+H316/D316</f>
        <v>0.701030927835052</v>
      </c>
    </row>
    <row r="317" customFormat="false" ht="12.8" hidden="false" customHeight="false" outlineLevel="0" collapsed="false">
      <c r="A317" s="2" t="n">
        <v>2021</v>
      </c>
      <c r="B317" s="1" t="s">
        <v>377</v>
      </c>
      <c r="C317" s="1" t="s">
        <v>378</v>
      </c>
      <c r="D317" s="73" t="n">
        <v>10</v>
      </c>
      <c r="E317" s="73" t="n">
        <v>0</v>
      </c>
      <c r="F317" s="73" t="n">
        <v>1</v>
      </c>
      <c r="G317" s="1" t="n">
        <v>9</v>
      </c>
      <c r="H317" s="73" t="n">
        <v>1</v>
      </c>
      <c r="I317" s="15" t="n">
        <f aca="false">+H317/D317</f>
        <v>0.1</v>
      </c>
    </row>
    <row r="318" customFormat="false" ht="12.8" hidden="false" customHeight="false" outlineLevel="0" collapsed="false">
      <c r="A318" s="2" t="n">
        <v>2021</v>
      </c>
      <c r="B318" s="1" t="s">
        <v>899</v>
      </c>
      <c r="C318" s="1" t="s">
        <v>825</v>
      </c>
      <c r="D318" s="73" t="n">
        <v>1</v>
      </c>
      <c r="E318" s="73" t="n">
        <v>0</v>
      </c>
      <c r="F318" s="73" t="n">
        <v>0</v>
      </c>
      <c r="G318" s="1" t="n">
        <v>1</v>
      </c>
      <c r="H318" s="73" t="n">
        <v>0</v>
      </c>
      <c r="I318" s="15" t="n">
        <f aca="false">+H318/D318</f>
        <v>0</v>
      </c>
    </row>
    <row r="319" customFormat="false" ht="12.8" hidden="false" customHeight="false" outlineLevel="0" collapsed="false">
      <c r="A319" s="2" t="n">
        <v>2021</v>
      </c>
      <c r="B319" s="1" t="s">
        <v>381</v>
      </c>
      <c r="C319" s="1" t="s">
        <v>382</v>
      </c>
      <c r="D319" s="73" t="n">
        <v>121</v>
      </c>
      <c r="E319" s="73" t="n">
        <v>14</v>
      </c>
      <c r="F319" s="73" t="n">
        <v>9</v>
      </c>
      <c r="G319" s="1" t="n">
        <v>98</v>
      </c>
      <c r="H319" s="73" t="n">
        <v>23</v>
      </c>
      <c r="I319" s="15" t="n">
        <f aca="false">+H319/D319</f>
        <v>0.190082644628099</v>
      </c>
    </row>
    <row r="320" customFormat="false" ht="12.8" hidden="false" customHeight="false" outlineLevel="0" collapsed="false">
      <c r="A320" s="2" t="n">
        <v>2021</v>
      </c>
      <c r="B320" s="1" t="s">
        <v>393</v>
      </c>
      <c r="C320" s="1" t="s">
        <v>394</v>
      </c>
      <c r="D320" s="73" t="n">
        <v>53</v>
      </c>
      <c r="E320" s="73" t="n">
        <v>9</v>
      </c>
      <c r="F320" s="73" t="n">
        <v>2</v>
      </c>
      <c r="G320" s="1" t="n">
        <v>42</v>
      </c>
      <c r="H320" s="73" t="n">
        <v>11</v>
      </c>
      <c r="I320" s="15" t="n">
        <f aca="false">+H320/D320</f>
        <v>0.207547169811321</v>
      </c>
    </row>
    <row r="321" customFormat="false" ht="12.8" hidden="false" customHeight="false" outlineLevel="0" collapsed="false">
      <c r="A321" s="2" t="n">
        <v>2021</v>
      </c>
      <c r="B321" s="1" t="s">
        <v>397</v>
      </c>
      <c r="C321" s="1" t="s">
        <v>398</v>
      </c>
      <c r="D321" s="73" t="n">
        <v>313</v>
      </c>
      <c r="E321" s="73" t="n">
        <v>46</v>
      </c>
      <c r="F321" s="73" t="n">
        <v>110</v>
      </c>
      <c r="G321" s="1" t="n">
        <v>157</v>
      </c>
      <c r="H321" s="73" t="n">
        <v>156</v>
      </c>
      <c r="I321" s="15" t="n">
        <f aca="false">+H321/D321</f>
        <v>0.498402555910543</v>
      </c>
    </row>
    <row r="322" customFormat="false" ht="12.8" hidden="false" customHeight="false" outlineLevel="0" collapsed="false">
      <c r="A322" s="2" t="n">
        <v>2021</v>
      </c>
      <c r="B322" s="1" t="s">
        <v>417</v>
      </c>
      <c r="C322" s="1" t="s">
        <v>723</v>
      </c>
      <c r="D322" s="73" t="n">
        <v>126</v>
      </c>
      <c r="E322" s="73" t="n">
        <v>7</v>
      </c>
      <c r="F322" s="73" t="n">
        <v>5</v>
      </c>
      <c r="G322" s="1" t="n">
        <v>114</v>
      </c>
      <c r="H322" s="73" t="n">
        <v>12</v>
      </c>
      <c r="I322" s="15" t="n">
        <f aca="false">+H322/D322</f>
        <v>0.0952380952380952</v>
      </c>
    </row>
    <row r="323" customFormat="false" ht="12.8" hidden="false" customHeight="false" outlineLevel="0" collapsed="false">
      <c r="A323" s="2" t="n">
        <v>2021</v>
      </c>
      <c r="B323" s="1" t="s">
        <v>413</v>
      </c>
      <c r="C323" s="1" t="s">
        <v>414</v>
      </c>
      <c r="D323" s="73" t="n">
        <v>94</v>
      </c>
      <c r="E323" s="73" t="n">
        <v>11</v>
      </c>
      <c r="F323" s="73" t="n">
        <v>7</v>
      </c>
      <c r="G323" s="1" t="n">
        <v>76</v>
      </c>
      <c r="H323" s="73" t="n">
        <v>18</v>
      </c>
      <c r="I323" s="15" t="n">
        <f aca="false">+H323/D323</f>
        <v>0.191489361702128</v>
      </c>
    </row>
    <row r="324" customFormat="false" ht="12.8" hidden="false" customHeight="false" outlineLevel="0" collapsed="false">
      <c r="A324" s="2" t="n">
        <v>2021</v>
      </c>
      <c r="B324" s="1" t="s">
        <v>445</v>
      </c>
      <c r="C324" s="1" t="s">
        <v>446</v>
      </c>
      <c r="D324" s="73" t="n">
        <v>2</v>
      </c>
      <c r="E324" s="73" t="n">
        <v>0</v>
      </c>
      <c r="F324" s="73" t="n">
        <v>1</v>
      </c>
      <c r="G324" s="1" t="n">
        <v>1</v>
      </c>
      <c r="H324" s="73" t="n">
        <v>1</v>
      </c>
      <c r="I324" s="15" t="n">
        <f aca="false">+H324/D324</f>
        <v>0.5</v>
      </c>
    </row>
    <row r="325" customFormat="false" ht="12.8" hidden="false" customHeight="false" outlineLevel="0" collapsed="false">
      <c r="A325" s="2" t="n">
        <v>2021</v>
      </c>
      <c r="B325" s="1" t="s">
        <v>421</v>
      </c>
      <c r="C325" s="1" t="s">
        <v>422</v>
      </c>
      <c r="D325" s="73" t="n">
        <v>1555</v>
      </c>
      <c r="E325" s="73" t="n">
        <v>125</v>
      </c>
      <c r="F325" s="73" t="n">
        <v>56</v>
      </c>
      <c r="G325" s="1" t="n">
        <v>1374</v>
      </c>
      <c r="H325" s="73" t="n">
        <v>181</v>
      </c>
      <c r="I325" s="15" t="n">
        <f aca="false">+H325/D325</f>
        <v>0.116398713826367</v>
      </c>
    </row>
    <row r="326" customFormat="false" ht="12.8" hidden="false" customHeight="false" outlineLevel="0" collapsed="false">
      <c r="A326" s="2" t="n">
        <v>2021</v>
      </c>
      <c r="B326" s="1" t="s">
        <v>401</v>
      </c>
      <c r="C326" s="1" t="s">
        <v>402</v>
      </c>
      <c r="D326" s="73" t="n">
        <v>357</v>
      </c>
      <c r="E326" s="73" t="n">
        <v>48</v>
      </c>
      <c r="F326" s="73" t="n">
        <v>23</v>
      </c>
      <c r="G326" s="1" t="n">
        <v>286</v>
      </c>
      <c r="H326" s="73" t="n">
        <v>71</v>
      </c>
      <c r="I326" s="15" t="n">
        <f aca="false">+H326/D326</f>
        <v>0.198879551820728</v>
      </c>
    </row>
    <row r="327" customFormat="false" ht="12.8" hidden="false" customHeight="false" outlineLevel="0" collapsed="false">
      <c r="A327" s="2" t="n">
        <v>2021</v>
      </c>
      <c r="B327" s="1" t="s">
        <v>437</v>
      </c>
      <c r="C327" s="1" t="s">
        <v>438</v>
      </c>
      <c r="D327" s="73" t="n">
        <v>5</v>
      </c>
      <c r="E327" s="73" t="n">
        <v>0</v>
      </c>
      <c r="F327" s="73" t="n">
        <v>0</v>
      </c>
      <c r="G327" s="1" t="n">
        <v>5</v>
      </c>
      <c r="H327" s="73" t="n">
        <v>0</v>
      </c>
      <c r="I327" s="15" t="n">
        <f aca="false">+H327/D327</f>
        <v>0</v>
      </c>
    </row>
    <row r="328" customFormat="false" ht="12.8" hidden="false" customHeight="false" outlineLevel="0" collapsed="false">
      <c r="A328" s="2" t="n">
        <v>2021</v>
      </c>
      <c r="B328" s="1" t="s">
        <v>433</v>
      </c>
      <c r="C328" s="1" t="s">
        <v>434</v>
      </c>
      <c r="D328" s="73" t="n">
        <v>1211</v>
      </c>
      <c r="E328" s="73" t="n">
        <v>169</v>
      </c>
      <c r="F328" s="73" t="n">
        <v>12</v>
      </c>
      <c r="G328" s="1" t="n">
        <v>1030</v>
      </c>
      <c r="H328" s="73" t="n">
        <v>181</v>
      </c>
      <c r="I328" s="15" t="n">
        <f aca="false">+H328/D328</f>
        <v>0.149463253509496</v>
      </c>
    </row>
    <row r="329" customFormat="false" ht="12.8" hidden="false" customHeight="false" outlineLevel="0" collapsed="false">
      <c r="A329" s="2" t="n">
        <v>2021</v>
      </c>
      <c r="B329" s="1" t="s">
        <v>441</v>
      </c>
      <c r="C329" s="1" t="s">
        <v>442</v>
      </c>
      <c r="D329" s="73" t="n">
        <v>9</v>
      </c>
      <c r="E329" s="73" t="n">
        <v>0</v>
      </c>
      <c r="F329" s="73" t="n">
        <v>0</v>
      </c>
      <c r="G329" s="1" t="n">
        <v>9</v>
      </c>
      <c r="H329" s="73" t="n">
        <v>0</v>
      </c>
      <c r="I329" s="15" t="n">
        <f aca="false">+H329/D329</f>
        <v>0</v>
      </c>
    </row>
    <row r="330" customFormat="false" ht="12.8" hidden="false" customHeight="false" outlineLevel="0" collapsed="false">
      <c r="A330" s="2" t="n">
        <v>2021</v>
      </c>
      <c r="B330" s="1" t="s">
        <v>405</v>
      </c>
      <c r="C330" s="1" t="s">
        <v>406</v>
      </c>
      <c r="D330" s="73" t="n">
        <v>393</v>
      </c>
      <c r="E330" s="73" t="n">
        <v>1</v>
      </c>
      <c r="F330" s="73" t="n">
        <v>0</v>
      </c>
      <c r="G330" s="1" t="n">
        <v>392</v>
      </c>
      <c r="H330" s="73" t="n">
        <v>1</v>
      </c>
      <c r="I330" s="15" t="n">
        <f aca="false">+H330/D330</f>
        <v>0.00254452926208651</v>
      </c>
    </row>
    <row r="331" customFormat="false" ht="12.8" hidden="false" customHeight="false" outlineLevel="0" collapsed="false">
      <c r="A331" s="2" t="n">
        <v>2021</v>
      </c>
      <c r="B331" s="1" t="s">
        <v>429</v>
      </c>
      <c r="C331" s="1" t="s">
        <v>430</v>
      </c>
      <c r="D331" s="73" t="n">
        <v>140</v>
      </c>
      <c r="E331" s="73" t="n">
        <v>4</v>
      </c>
      <c r="F331" s="73" t="n">
        <v>7</v>
      </c>
      <c r="G331" s="1" t="n">
        <v>129</v>
      </c>
      <c r="H331" s="73" t="n">
        <v>11</v>
      </c>
      <c r="I331" s="15" t="n">
        <f aca="false">+H331/D331</f>
        <v>0.0785714285714286</v>
      </c>
    </row>
    <row r="332" customFormat="false" ht="12.8" hidden="false" customHeight="false" outlineLevel="0" collapsed="false">
      <c r="A332" s="2" t="n">
        <v>2021</v>
      </c>
      <c r="B332" s="1" t="s">
        <v>409</v>
      </c>
      <c r="C332" s="1" t="s">
        <v>410</v>
      </c>
      <c r="D332" s="73" t="n">
        <v>27</v>
      </c>
      <c r="E332" s="73" t="n">
        <v>0</v>
      </c>
      <c r="F332" s="73" t="n">
        <v>0</v>
      </c>
      <c r="G332" s="1" t="n">
        <v>27</v>
      </c>
      <c r="H332" s="73" t="n">
        <v>0</v>
      </c>
      <c r="I332" s="15" t="n">
        <f aca="false">+H332/D332</f>
        <v>0</v>
      </c>
    </row>
    <row r="333" customFormat="false" ht="12.8" hidden="false" customHeight="false" outlineLevel="0" collapsed="false">
      <c r="A333" s="2" t="n">
        <v>2021</v>
      </c>
      <c r="B333" s="1" t="s">
        <v>449</v>
      </c>
      <c r="C333" s="1" t="s">
        <v>450</v>
      </c>
      <c r="D333" s="73" t="n">
        <v>4</v>
      </c>
      <c r="E333" s="73" t="n">
        <v>0</v>
      </c>
      <c r="F333" s="73" t="n">
        <v>1</v>
      </c>
      <c r="G333" s="1" t="n">
        <v>3</v>
      </c>
      <c r="H333" s="73" t="n">
        <v>1</v>
      </c>
      <c r="I333" s="15" t="n">
        <f aca="false">+H333/D333</f>
        <v>0.25</v>
      </c>
    </row>
    <row r="334" customFormat="false" ht="12.8" hidden="false" customHeight="false" outlineLevel="0" collapsed="false">
      <c r="A334" s="2" t="n">
        <v>2021</v>
      </c>
      <c r="B334" s="1" t="s">
        <v>102</v>
      </c>
      <c r="C334" s="1" t="s">
        <v>465</v>
      </c>
      <c r="D334" s="73" t="n">
        <v>106</v>
      </c>
      <c r="E334" s="73" t="n">
        <v>5</v>
      </c>
      <c r="F334" s="73" t="n">
        <v>5</v>
      </c>
      <c r="G334" s="1" t="n">
        <v>96</v>
      </c>
      <c r="H334" s="73" t="n">
        <v>10</v>
      </c>
      <c r="I334" s="15" t="n">
        <f aca="false">+H334/D334</f>
        <v>0.0943396226415094</v>
      </c>
    </row>
    <row r="335" customFormat="false" ht="12.8" hidden="false" customHeight="false" outlineLevel="0" collapsed="false">
      <c r="A335" s="2" t="n">
        <v>2021</v>
      </c>
      <c r="B335" s="1" t="s">
        <v>461</v>
      </c>
      <c r="C335" s="1" t="s">
        <v>462</v>
      </c>
      <c r="D335" s="73" t="n">
        <v>16</v>
      </c>
      <c r="E335" s="73" t="n">
        <v>9</v>
      </c>
      <c r="F335" s="73" t="n">
        <v>0</v>
      </c>
      <c r="G335" s="1" t="n">
        <v>7</v>
      </c>
      <c r="H335" s="73" t="n">
        <v>9</v>
      </c>
      <c r="I335" s="15" t="n">
        <f aca="false">+H335/D335</f>
        <v>0.5625</v>
      </c>
    </row>
    <row r="336" customFormat="false" ht="12.8" hidden="false" customHeight="false" outlineLevel="0" collapsed="false">
      <c r="A336" s="2" t="n">
        <v>2021</v>
      </c>
      <c r="B336" s="1" t="s">
        <v>453</v>
      </c>
      <c r="C336" s="1" t="s">
        <v>454</v>
      </c>
      <c r="D336" s="1" t="n">
        <v>80</v>
      </c>
      <c r="E336" s="1" t="n">
        <v>10</v>
      </c>
      <c r="F336" s="1" t="n">
        <v>15</v>
      </c>
      <c r="G336" s="1" t="n">
        <v>55</v>
      </c>
      <c r="H336" s="1" t="n">
        <v>25</v>
      </c>
      <c r="I336" s="15" t="n">
        <f aca="false">+H336/D336</f>
        <v>0.3125</v>
      </c>
    </row>
    <row r="337" customFormat="false" ht="12.8" hidden="false" customHeight="false" outlineLevel="0" collapsed="false">
      <c r="A337" s="2" t="n">
        <v>2021</v>
      </c>
      <c r="B337" s="1" t="s">
        <v>457</v>
      </c>
      <c r="C337" s="1" t="s">
        <v>458</v>
      </c>
      <c r="D337" s="1" t="n">
        <v>3688</v>
      </c>
      <c r="E337" s="1" t="n">
        <v>501</v>
      </c>
      <c r="F337" s="1" t="n">
        <v>76</v>
      </c>
      <c r="G337" s="1" t="n">
        <v>3111</v>
      </c>
      <c r="H337" s="1" t="n">
        <v>577</v>
      </c>
      <c r="I337" s="15" t="n">
        <f aca="false">+H337/D337</f>
        <v>0.156453362255965</v>
      </c>
    </row>
    <row r="338" customFormat="false" ht="12.8" hidden="false" customHeight="false" outlineLevel="0" collapsed="false">
      <c r="A338" s="2" t="n">
        <v>2021</v>
      </c>
      <c r="B338" s="1" t="s">
        <v>588</v>
      </c>
      <c r="C338" s="1" t="s">
        <v>589</v>
      </c>
      <c r="D338" s="1" t="n">
        <v>16</v>
      </c>
      <c r="E338" s="1" t="n">
        <v>4</v>
      </c>
      <c r="F338" s="1" t="n">
        <v>2</v>
      </c>
      <c r="G338" s="1" t="n">
        <v>10</v>
      </c>
      <c r="H338" s="1" t="n">
        <v>6</v>
      </c>
      <c r="I338" s="15" t="n">
        <f aca="false">+H338/D338</f>
        <v>0.375</v>
      </c>
    </row>
    <row r="339" customFormat="false" ht="12.8" hidden="false" customHeight="false" outlineLevel="0" collapsed="false">
      <c r="A339" s="2" t="n">
        <v>2021</v>
      </c>
      <c r="B339" s="1" t="s">
        <v>596</v>
      </c>
      <c r="C339" s="1" t="s">
        <v>597</v>
      </c>
      <c r="D339" s="1" t="n">
        <v>16</v>
      </c>
      <c r="E339" s="1" t="n">
        <v>0</v>
      </c>
      <c r="F339" s="1" t="n">
        <v>2</v>
      </c>
      <c r="G339" s="1" t="n">
        <v>14</v>
      </c>
      <c r="H339" s="1" t="n">
        <v>2</v>
      </c>
      <c r="I339" s="15" t="n">
        <f aca="false">+H339/D339</f>
        <v>0.125</v>
      </c>
    </row>
    <row r="340" customFormat="false" ht="12.8" hidden="false" customHeight="false" outlineLevel="0" collapsed="false">
      <c r="A340" s="2" t="n">
        <v>2021</v>
      </c>
      <c r="B340" s="1" t="s">
        <v>476</v>
      </c>
      <c r="C340" s="1" t="s">
        <v>477</v>
      </c>
      <c r="D340" s="1" t="n">
        <v>3063</v>
      </c>
      <c r="E340" s="1" t="n">
        <v>163</v>
      </c>
      <c r="F340" s="1" t="n">
        <v>28</v>
      </c>
      <c r="G340" s="1" t="n">
        <v>2872</v>
      </c>
      <c r="H340" s="1" t="n">
        <v>191</v>
      </c>
      <c r="I340" s="15" t="n">
        <f aca="false">+H340/D340</f>
        <v>0.0623571661769507</v>
      </c>
    </row>
    <row r="341" customFormat="false" ht="12.8" hidden="false" customHeight="false" outlineLevel="0" collapsed="false">
      <c r="A341" s="2" t="n">
        <v>2021</v>
      </c>
      <c r="B341" s="1" t="s">
        <v>468</v>
      </c>
      <c r="C341" s="1" t="s">
        <v>469</v>
      </c>
      <c r="D341" s="1" t="n">
        <v>64</v>
      </c>
      <c r="E341" s="1" t="n">
        <v>3</v>
      </c>
      <c r="F341" s="1" t="n">
        <v>10</v>
      </c>
      <c r="G341" s="1" t="n">
        <v>51</v>
      </c>
      <c r="H341" s="1" t="n">
        <v>13</v>
      </c>
      <c r="I341" s="15" t="n">
        <f aca="false">+H341/D341</f>
        <v>0.203125</v>
      </c>
    </row>
    <row r="342" customFormat="false" ht="12.8" hidden="false" customHeight="false" outlineLevel="0" collapsed="false">
      <c r="A342" s="2" t="n">
        <v>2021</v>
      </c>
      <c r="B342" s="1" t="s">
        <v>472</v>
      </c>
      <c r="C342" s="1" t="s">
        <v>473</v>
      </c>
      <c r="D342" s="1" t="n">
        <v>3</v>
      </c>
      <c r="E342" s="1" t="n">
        <v>1</v>
      </c>
      <c r="F342" s="1" t="n">
        <v>0</v>
      </c>
      <c r="G342" s="1" t="n">
        <v>2</v>
      </c>
      <c r="H342" s="1" t="n">
        <v>1</v>
      </c>
      <c r="I342" s="15" t="n">
        <f aca="false">+H342/D342</f>
        <v>0.333333333333333</v>
      </c>
    </row>
    <row r="343" customFormat="false" ht="12.8" hidden="false" customHeight="false" outlineLevel="0" collapsed="false">
      <c r="A343" s="2" t="n">
        <v>2021</v>
      </c>
      <c r="B343" s="1" t="s">
        <v>480</v>
      </c>
      <c r="C343" s="1" t="s">
        <v>481</v>
      </c>
      <c r="D343" s="1" t="n">
        <v>2</v>
      </c>
      <c r="E343" s="1" t="n">
        <v>0</v>
      </c>
      <c r="F343" s="1" t="n">
        <v>0</v>
      </c>
      <c r="G343" s="1" t="n">
        <v>2</v>
      </c>
      <c r="H343" s="1" t="n">
        <v>0</v>
      </c>
      <c r="I343" s="15" t="n">
        <f aca="false">+H343/D343</f>
        <v>0</v>
      </c>
    </row>
    <row r="344" customFormat="false" ht="12.8" hidden="false" customHeight="false" outlineLevel="0" collapsed="false">
      <c r="A344" s="2" t="n">
        <v>2021</v>
      </c>
      <c r="B344" s="1" t="s">
        <v>488</v>
      </c>
      <c r="C344" s="1" t="s">
        <v>489</v>
      </c>
      <c r="D344" s="1" t="n">
        <v>1</v>
      </c>
      <c r="E344" s="1" t="n">
        <v>0</v>
      </c>
      <c r="F344" s="1" t="n">
        <v>0</v>
      </c>
      <c r="G344" s="1" t="n">
        <v>1</v>
      </c>
      <c r="H344" s="1" t="n">
        <v>0</v>
      </c>
      <c r="I344" s="15" t="n">
        <f aca="false">+H344/D344</f>
        <v>0</v>
      </c>
    </row>
    <row r="345" customFormat="false" ht="12.8" hidden="false" customHeight="false" outlineLevel="0" collapsed="false">
      <c r="A345" s="2" t="n">
        <v>2021</v>
      </c>
      <c r="B345" s="1" t="s">
        <v>179</v>
      </c>
      <c r="C345" s="1" t="s">
        <v>710</v>
      </c>
      <c r="D345" s="1" t="n">
        <v>2673</v>
      </c>
      <c r="E345" s="1" t="n">
        <v>384</v>
      </c>
      <c r="F345" s="1" t="n">
        <v>170</v>
      </c>
      <c r="G345" s="1" t="n">
        <v>2119</v>
      </c>
      <c r="H345" s="1" t="n">
        <v>554</v>
      </c>
      <c r="I345" s="15" t="n">
        <f aca="false">+H345/D345</f>
        <v>0.207257762813318</v>
      </c>
    </row>
    <row r="346" customFormat="false" ht="12.8" hidden="false" customHeight="false" outlineLevel="0" collapsed="false">
      <c r="A346" s="2" t="n">
        <v>2021</v>
      </c>
      <c r="B346" s="1" t="s">
        <v>683</v>
      </c>
      <c r="C346" s="1" t="s">
        <v>684</v>
      </c>
      <c r="D346" s="1" t="n">
        <v>2</v>
      </c>
      <c r="E346" s="1" t="n">
        <v>0</v>
      </c>
      <c r="F346" s="1" t="n">
        <v>0</v>
      </c>
      <c r="G346" s="1" t="n">
        <v>2</v>
      </c>
      <c r="H346" s="1" t="n">
        <v>0</v>
      </c>
      <c r="I346" s="15" t="n">
        <f aca="false">+H346/D346</f>
        <v>0</v>
      </c>
    </row>
    <row r="347" customFormat="false" ht="12.8" hidden="false" customHeight="false" outlineLevel="0" collapsed="false">
      <c r="A347" s="2" t="n">
        <v>2021</v>
      </c>
      <c r="B347" s="1" t="s">
        <v>500</v>
      </c>
      <c r="C347" s="1" t="s">
        <v>501</v>
      </c>
      <c r="D347" s="1" t="n">
        <v>1586</v>
      </c>
      <c r="E347" s="1" t="n">
        <v>319</v>
      </c>
      <c r="F347" s="1" t="n">
        <v>89</v>
      </c>
      <c r="G347" s="1" t="n">
        <v>1178</v>
      </c>
      <c r="H347" s="1" t="n">
        <v>408</v>
      </c>
      <c r="I347" s="15" t="n">
        <f aca="false">+H347/D347</f>
        <v>0.257250945775536</v>
      </c>
    </row>
    <row r="348" customFormat="false" ht="12.8" hidden="false" customHeight="false" outlineLevel="0" collapsed="false">
      <c r="A348" s="2" t="n">
        <v>2021</v>
      </c>
      <c r="B348" s="1" t="s">
        <v>504</v>
      </c>
      <c r="C348" s="1" t="s">
        <v>505</v>
      </c>
      <c r="D348" s="1" t="n">
        <v>102</v>
      </c>
      <c r="E348" s="1" t="n">
        <v>37</v>
      </c>
      <c r="F348" s="1"/>
      <c r="G348" s="1" t="n">
        <v>65</v>
      </c>
      <c r="H348" s="1" t="n">
        <v>37</v>
      </c>
      <c r="I348" s="15" t="n">
        <f aca="false">+H348/D348</f>
        <v>0.362745098039216</v>
      </c>
    </row>
    <row r="349" customFormat="false" ht="12.8" hidden="false" customHeight="false" outlineLevel="0" collapsed="false">
      <c r="A349" s="2" t="n">
        <v>2021</v>
      </c>
      <c r="B349" s="1" t="s">
        <v>247</v>
      </c>
      <c r="C349" s="1" t="s">
        <v>248</v>
      </c>
      <c r="D349" s="1" t="n">
        <v>278</v>
      </c>
      <c r="E349" s="1" t="n">
        <v>22</v>
      </c>
      <c r="F349" s="1" t="n">
        <v>4</v>
      </c>
      <c r="G349" s="1" t="n">
        <v>252</v>
      </c>
      <c r="H349" s="1" t="n">
        <v>26</v>
      </c>
      <c r="I349" s="15" t="n">
        <f aca="false">+H349/D349</f>
        <v>0.0935251798561151</v>
      </c>
    </row>
    <row r="350" customFormat="false" ht="12.8" hidden="false" customHeight="false" outlineLevel="0" collapsed="false">
      <c r="A350" s="2" t="n">
        <v>2021</v>
      </c>
      <c r="B350" s="1" t="s">
        <v>361</v>
      </c>
      <c r="C350" s="1" t="s">
        <v>362</v>
      </c>
      <c r="D350" s="1" t="n">
        <v>1</v>
      </c>
      <c r="E350" s="1" t="n">
        <v>0</v>
      </c>
      <c r="F350" s="1" t="n">
        <v>0</v>
      </c>
      <c r="G350" s="1" t="n">
        <v>1</v>
      </c>
      <c r="H350" s="1" t="n">
        <v>0</v>
      </c>
      <c r="I350" s="15" t="n">
        <f aca="false">+H350/D350</f>
        <v>0</v>
      </c>
    </row>
    <row r="351" customFormat="false" ht="12.8" hidden="false" customHeight="false" outlineLevel="0" collapsed="false">
      <c r="A351" s="2" t="n">
        <v>2021</v>
      </c>
      <c r="B351" s="1" t="s">
        <v>385</v>
      </c>
      <c r="C351" s="1" t="s">
        <v>386</v>
      </c>
      <c r="D351" s="1" t="n">
        <v>1</v>
      </c>
      <c r="E351" s="1" t="n">
        <v>0</v>
      </c>
      <c r="F351" s="1" t="n">
        <v>0</v>
      </c>
      <c r="G351" s="1" t="n">
        <v>1</v>
      </c>
      <c r="H351" s="1" t="n">
        <v>0</v>
      </c>
      <c r="I351" s="15" t="n">
        <f aca="false">+H351/D351</f>
        <v>0</v>
      </c>
    </row>
    <row r="352" customFormat="false" ht="12.8" hidden="false" customHeight="false" outlineLevel="0" collapsed="false">
      <c r="A352" s="2" t="n">
        <v>2021</v>
      </c>
      <c r="B352" s="1" t="s">
        <v>536</v>
      </c>
      <c r="C352" s="1" t="s">
        <v>537</v>
      </c>
      <c r="D352" s="1" t="n">
        <v>12</v>
      </c>
      <c r="E352" s="1" t="n">
        <v>0</v>
      </c>
      <c r="F352" s="1" t="n">
        <v>5</v>
      </c>
      <c r="G352" s="1" t="n">
        <v>7</v>
      </c>
      <c r="H352" s="1" t="n">
        <v>5</v>
      </c>
      <c r="I352" s="15" t="n">
        <f aca="false">+H352/D352</f>
        <v>0.416666666666667</v>
      </c>
    </row>
    <row r="353" customFormat="false" ht="12.8" hidden="false" customHeight="false" outlineLevel="0" collapsed="false">
      <c r="A353" s="2" t="n">
        <v>2021</v>
      </c>
      <c r="B353" s="1" t="s">
        <v>900</v>
      </c>
      <c r="C353" s="1" t="s">
        <v>727</v>
      </c>
      <c r="D353" s="1" t="n">
        <v>2</v>
      </c>
      <c r="E353" s="1" t="n">
        <v>0</v>
      </c>
      <c r="F353" s="1" t="n">
        <v>0</v>
      </c>
      <c r="G353" s="1" t="n">
        <v>2</v>
      </c>
      <c r="H353" s="1" t="n">
        <v>0</v>
      </c>
      <c r="I353" s="15" t="n">
        <f aca="false">+H353/D353</f>
        <v>0</v>
      </c>
    </row>
    <row r="354" customFormat="false" ht="12.8" hidden="false" customHeight="false" outlineLevel="0" collapsed="false">
      <c r="A354" s="2" t="n">
        <v>2021</v>
      </c>
      <c r="B354" s="1" t="s">
        <v>520</v>
      </c>
      <c r="C354" s="1" t="s">
        <v>521</v>
      </c>
      <c r="D354" s="1" t="n">
        <v>1253</v>
      </c>
      <c r="E354" s="1" t="n">
        <v>166</v>
      </c>
      <c r="F354" s="1" t="n">
        <v>23</v>
      </c>
      <c r="G354" s="1" t="n">
        <v>1064</v>
      </c>
      <c r="H354" s="1" t="n">
        <v>189</v>
      </c>
      <c r="I354" s="15" t="n">
        <f aca="false">+H354/D354</f>
        <v>0.150837988826816</v>
      </c>
    </row>
    <row r="355" customFormat="false" ht="12.8" hidden="false" customHeight="false" outlineLevel="0" collapsed="false">
      <c r="A355" s="2" t="n">
        <v>2021</v>
      </c>
      <c r="B355" s="1" t="s">
        <v>496</v>
      </c>
      <c r="C355" s="1" t="s">
        <v>497</v>
      </c>
      <c r="D355" s="1" t="n">
        <v>481</v>
      </c>
      <c r="E355" s="1" t="n">
        <v>3</v>
      </c>
      <c r="F355" s="1" t="n">
        <v>10</v>
      </c>
      <c r="G355" s="1" t="n">
        <v>468</v>
      </c>
      <c r="H355" s="1" t="n">
        <v>13</v>
      </c>
      <c r="I355" s="15" t="n">
        <f aca="false">+H355/D355</f>
        <v>0.027027027027027</v>
      </c>
    </row>
    <row r="356" customFormat="false" ht="12.8" hidden="false" customHeight="false" outlineLevel="0" collapsed="false">
      <c r="A356" s="2" t="n">
        <v>2021</v>
      </c>
      <c r="B356" s="1" t="s">
        <v>516</v>
      </c>
      <c r="C356" s="1" t="s">
        <v>517</v>
      </c>
      <c r="D356" s="1" t="n">
        <v>176</v>
      </c>
      <c r="E356" s="1" t="n">
        <v>39</v>
      </c>
      <c r="F356" s="1" t="n">
        <v>9</v>
      </c>
      <c r="G356" s="1" t="n">
        <v>128</v>
      </c>
      <c r="H356" s="1" t="n">
        <v>48</v>
      </c>
      <c r="I356" s="15" t="n">
        <f aca="false">+H356/D356</f>
        <v>0.272727272727273</v>
      </c>
    </row>
    <row r="357" customFormat="false" ht="12.8" hidden="false" customHeight="false" outlineLevel="0" collapsed="false">
      <c r="A357" s="2" t="n">
        <v>2021</v>
      </c>
      <c r="B357" s="1" t="s">
        <v>524</v>
      </c>
      <c r="C357" s="1" t="s">
        <v>525</v>
      </c>
      <c r="D357" s="1" t="n">
        <v>1433</v>
      </c>
      <c r="E357" s="1" t="n">
        <v>258</v>
      </c>
      <c r="F357" s="1" t="n">
        <v>449</v>
      </c>
      <c r="G357" s="1" t="n">
        <v>726</v>
      </c>
      <c r="H357" s="1" t="n">
        <v>707</v>
      </c>
      <c r="I357" s="15" t="n">
        <f aca="false">+H357/D357</f>
        <v>0.493370551290998</v>
      </c>
    </row>
    <row r="358" customFormat="false" ht="12.8" hidden="false" customHeight="false" outlineLevel="0" collapsed="false">
      <c r="A358" s="2" t="n">
        <v>2021</v>
      </c>
      <c r="B358" s="1" t="s">
        <v>512</v>
      </c>
      <c r="C358" s="1" t="s">
        <v>513</v>
      </c>
      <c r="D358" s="1" t="n">
        <v>994</v>
      </c>
      <c r="E358" s="1" t="n">
        <v>334</v>
      </c>
      <c r="F358" s="1" t="n">
        <v>138</v>
      </c>
      <c r="G358" s="1" t="n">
        <v>522</v>
      </c>
      <c r="H358" s="1" t="n">
        <v>472</v>
      </c>
      <c r="I358" s="15" t="n">
        <f aca="false">+H358/D358</f>
        <v>0.474849094567404</v>
      </c>
    </row>
    <row r="359" customFormat="false" ht="12.8" hidden="false" customHeight="false" outlineLevel="0" collapsed="false">
      <c r="A359" s="2" t="n">
        <v>2021</v>
      </c>
      <c r="B359" s="1" t="s">
        <v>532</v>
      </c>
      <c r="C359" s="1" t="s">
        <v>533</v>
      </c>
      <c r="D359" s="1" t="n">
        <v>14</v>
      </c>
      <c r="E359" s="1" t="n">
        <v>2</v>
      </c>
      <c r="F359" s="1" t="n">
        <v>5</v>
      </c>
      <c r="G359" s="1" t="n">
        <v>7</v>
      </c>
      <c r="H359" s="1" t="n">
        <v>7</v>
      </c>
      <c r="I359" s="15" t="n">
        <f aca="false">+H359/D359</f>
        <v>0.5</v>
      </c>
    </row>
    <row r="360" customFormat="false" ht="12.8" hidden="false" customHeight="false" outlineLevel="0" collapsed="false">
      <c r="A360" s="2" t="n">
        <v>2021</v>
      </c>
      <c r="B360" s="1" t="s">
        <v>389</v>
      </c>
      <c r="C360" s="1" t="s">
        <v>390</v>
      </c>
      <c r="D360" s="1" t="n">
        <v>2250</v>
      </c>
      <c r="E360" s="1" t="n">
        <v>450</v>
      </c>
      <c r="F360" s="1" t="n">
        <v>60</v>
      </c>
      <c r="G360" s="1" t="n">
        <v>1740</v>
      </c>
      <c r="H360" s="1" t="n">
        <v>510</v>
      </c>
      <c r="I360" s="15" t="n">
        <f aca="false">+H360/D360</f>
        <v>0.226666666666667</v>
      </c>
    </row>
    <row r="361" customFormat="false" ht="12.8" hidden="false" customHeight="false" outlineLevel="0" collapsed="false">
      <c r="A361" s="2" t="n">
        <v>2021</v>
      </c>
      <c r="B361" s="1" t="s">
        <v>528</v>
      </c>
      <c r="C361" s="1" t="s">
        <v>529</v>
      </c>
      <c r="D361" s="1" t="n">
        <v>4</v>
      </c>
      <c r="E361" s="1" t="n">
        <v>0</v>
      </c>
      <c r="F361" s="1" t="n">
        <v>0</v>
      </c>
      <c r="G361" s="1" t="n">
        <v>4</v>
      </c>
      <c r="H361" s="1" t="n">
        <v>0</v>
      </c>
      <c r="I361" s="15" t="n">
        <f aca="false">+H361/D361</f>
        <v>0</v>
      </c>
    </row>
    <row r="362" customFormat="false" ht="12.8" hidden="false" customHeight="false" outlineLevel="0" collapsed="false">
      <c r="A362" s="2" t="n">
        <v>2021</v>
      </c>
      <c r="B362" s="1" t="s">
        <v>540</v>
      </c>
      <c r="C362" s="1" t="s">
        <v>541</v>
      </c>
      <c r="D362" s="1" t="n">
        <v>1304</v>
      </c>
      <c r="E362" s="1" t="n">
        <v>765</v>
      </c>
      <c r="F362" s="1" t="n">
        <v>121</v>
      </c>
      <c r="G362" s="1" t="n">
        <v>418</v>
      </c>
      <c r="H362" s="1" t="n">
        <v>886</v>
      </c>
      <c r="I362" s="15" t="n">
        <f aca="false">+H362/D362</f>
        <v>0.679447852760736</v>
      </c>
    </row>
    <row r="363" customFormat="false" ht="12.8" hidden="false" customHeight="false" outlineLevel="0" collapsed="false">
      <c r="A363" s="2" t="n">
        <v>2021</v>
      </c>
      <c r="B363" s="1" t="s">
        <v>560</v>
      </c>
      <c r="C363" s="1" t="s">
        <v>561</v>
      </c>
      <c r="D363" s="1" t="n">
        <v>32</v>
      </c>
      <c r="E363" s="1" t="n">
        <v>14</v>
      </c>
      <c r="F363" s="1" t="n">
        <v>0</v>
      </c>
      <c r="G363" s="1" t="n">
        <v>18</v>
      </c>
      <c r="H363" s="1" t="n">
        <v>14</v>
      </c>
      <c r="I363" s="15" t="n">
        <f aca="false">+H363/D363</f>
        <v>0.4375</v>
      </c>
    </row>
    <row r="364" customFormat="false" ht="12.8" hidden="false" customHeight="false" outlineLevel="0" collapsed="false">
      <c r="A364" s="2" t="n">
        <v>2021</v>
      </c>
      <c r="B364" s="1" t="s">
        <v>576</v>
      </c>
      <c r="C364" s="1" t="s">
        <v>690</v>
      </c>
      <c r="D364" s="1" t="n">
        <v>1</v>
      </c>
      <c r="E364" s="1" t="n">
        <v>0</v>
      </c>
      <c r="F364" s="1" t="n">
        <v>0</v>
      </c>
      <c r="G364" s="1" t="n">
        <v>1</v>
      </c>
      <c r="H364" s="1" t="n">
        <v>0</v>
      </c>
      <c r="I364" s="15" t="n">
        <f aca="false">+H364/D364</f>
        <v>0</v>
      </c>
    </row>
    <row r="365" customFormat="false" ht="12.8" hidden="false" customHeight="false" outlineLevel="0" collapsed="false">
      <c r="A365" s="2" t="n">
        <v>2021</v>
      </c>
      <c r="B365" s="1" t="s">
        <v>580</v>
      </c>
      <c r="C365" s="1" t="s">
        <v>581</v>
      </c>
      <c r="D365" s="1" t="n">
        <v>11</v>
      </c>
      <c r="E365" s="1" t="n">
        <v>3</v>
      </c>
      <c r="F365" s="1" t="n">
        <v>1</v>
      </c>
      <c r="G365" s="1" t="n">
        <v>7</v>
      </c>
      <c r="H365" s="1" t="n">
        <v>4</v>
      </c>
      <c r="I365" s="15" t="n">
        <f aca="false">+H365/D365</f>
        <v>0.363636363636364</v>
      </c>
    </row>
    <row r="366" customFormat="false" ht="12.8" hidden="false" customHeight="false" outlineLevel="0" collapsed="false">
      <c r="A366" s="2" t="n">
        <v>2021</v>
      </c>
      <c r="B366" s="1" t="s">
        <v>548</v>
      </c>
      <c r="C366" s="1" t="s">
        <v>549</v>
      </c>
      <c r="D366" s="1" t="n">
        <v>445</v>
      </c>
      <c r="E366" s="1" t="n">
        <v>90</v>
      </c>
      <c r="F366" s="1" t="n">
        <v>19</v>
      </c>
      <c r="G366" s="1" t="n">
        <v>336</v>
      </c>
      <c r="H366" s="1" t="n">
        <v>109</v>
      </c>
      <c r="I366" s="15" t="n">
        <f aca="false">+H366/D366</f>
        <v>0.244943820224719</v>
      </c>
    </row>
    <row r="367" customFormat="false" ht="12.8" hidden="false" customHeight="false" outlineLevel="0" collapsed="false">
      <c r="A367" s="2" t="n">
        <v>2021</v>
      </c>
      <c r="B367" s="1" t="s">
        <v>484</v>
      </c>
      <c r="C367" s="1" t="s">
        <v>724</v>
      </c>
      <c r="D367" s="1" t="n">
        <v>88</v>
      </c>
      <c r="E367" s="1" t="n">
        <v>58</v>
      </c>
      <c r="F367" s="1" t="n">
        <v>2</v>
      </c>
      <c r="G367" s="1" t="n">
        <v>28</v>
      </c>
      <c r="H367" s="1" t="n">
        <v>60</v>
      </c>
      <c r="I367" s="15" t="n">
        <f aca="false">+H367/D367</f>
        <v>0.681818181818182</v>
      </c>
    </row>
    <row r="368" customFormat="false" ht="12.8" hidden="false" customHeight="false" outlineLevel="0" collapsed="false">
      <c r="A368" s="2" t="n">
        <v>2021</v>
      </c>
      <c r="B368" s="1" t="s">
        <v>556</v>
      </c>
      <c r="C368" s="1" t="s">
        <v>557</v>
      </c>
      <c r="D368" s="1" t="n">
        <v>3</v>
      </c>
      <c r="E368" s="1" t="n">
        <v>0</v>
      </c>
      <c r="F368" s="1" t="n">
        <v>2</v>
      </c>
      <c r="G368" s="1" t="n">
        <v>1</v>
      </c>
      <c r="H368" s="1" t="n">
        <v>2</v>
      </c>
      <c r="I368" s="15" t="n">
        <f aca="false">+H368/D368</f>
        <v>0.666666666666667</v>
      </c>
    </row>
    <row r="369" customFormat="false" ht="12.8" hidden="false" customHeight="false" outlineLevel="0" collapsed="false">
      <c r="A369" s="2" t="n">
        <v>2021</v>
      </c>
      <c r="B369" s="1" t="s">
        <v>552</v>
      </c>
      <c r="C369" s="1" t="s">
        <v>553</v>
      </c>
      <c r="D369" s="1" t="n">
        <v>98</v>
      </c>
      <c r="E369" s="1" t="n">
        <v>14</v>
      </c>
      <c r="F369" s="1" t="n">
        <v>6</v>
      </c>
      <c r="G369" s="1" t="n">
        <v>78</v>
      </c>
      <c r="H369" s="1" t="n">
        <v>20</v>
      </c>
      <c r="I369" s="15" t="n">
        <f aca="false">+H369/D369</f>
        <v>0.204081632653061</v>
      </c>
    </row>
    <row r="370" customFormat="false" ht="12.8" hidden="false" customHeight="false" outlineLevel="0" collapsed="false">
      <c r="A370" s="2" t="n">
        <v>2021</v>
      </c>
      <c r="B370" s="1" t="s">
        <v>688</v>
      </c>
      <c r="C370" s="1" t="s">
        <v>901</v>
      </c>
      <c r="D370" s="1" t="n">
        <v>2</v>
      </c>
      <c r="E370" s="1" t="n">
        <v>0</v>
      </c>
      <c r="F370" s="1" t="n">
        <v>0</v>
      </c>
      <c r="G370" s="1" t="n">
        <v>2</v>
      </c>
      <c r="H370" s="1" t="n">
        <v>0</v>
      </c>
      <c r="I370" s="15" t="n">
        <f aca="false">+H370/D370</f>
        <v>0</v>
      </c>
    </row>
    <row r="371" customFormat="false" ht="12.8" hidden="false" customHeight="false" outlineLevel="0" collapsed="false">
      <c r="A371" s="2" t="n">
        <v>2021</v>
      </c>
      <c r="B371" s="1" t="s">
        <v>568</v>
      </c>
      <c r="C371" s="1" t="s">
        <v>569</v>
      </c>
      <c r="D371" s="1" t="n">
        <v>204</v>
      </c>
      <c r="E371" s="1" t="n">
        <v>20</v>
      </c>
      <c r="F371" s="1" t="n">
        <v>14</v>
      </c>
      <c r="G371" s="1" t="n">
        <v>170</v>
      </c>
      <c r="H371" s="1" t="n">
        <v>34</v>
      </c>
      <c r="I371" s="15" t="n">
        <f aca="false">+H371/D371</f>
        <v>0.166666666666667</v>
      </c>
    </row>
    <row r="372" customFormat="false" ht="12.8" hidden="false" customHeight="false" outlineLevel="0" collapsed="false">
      <c r="A372" s="2" t="n">
        <v>2021</v>
      </c>
      <c r="B372" s="1" t="s">
        <v>564</v>
      </c>
      <c r="C372" s="1" t="s">
        <v>565</v>
      </c>
      <c r="D372" s="1" t="n">
        <v>2</v>
      </c>
      <c r="E372" s="1" t="n">
        <v>0</v>
      </c>
      <c r="F372" s="1" t="n">
        <v>0</v>
      </c>
      <c r="G372" s="1" t="n">
        <v>2</v>
      </c>
      <c r="H372" s="1" t="n">
        <v>0</v>
      </c>
      <c r="I372" s="15" t="n">
        <f aca="false">+H372/D372</f>
        <v>0</v>
      </c>
    </row>
    <row r="373" customFormat="false" ht="12.8" hidden="false" customHeight="false" outlineLevel="0" collapsed="false">
      <c r="A373" s="2" t="n">
        <v>2021</v>
      </c>
      <c r="B373" s="1" t="s">
        <v>572</v>
      </c>
      <c r="C373" s="1" t="s">
        <v>573</v>
      </c>
      <c r="D373" s="1" t="n">
        <v>2695</v>
      </c>
      <c r="E373" s="1" t="n">
        <v>861</v>
      </c>
      <c r="F373" s="1" t="n">
        <v>20</v>
      </c>
      <c r="G373" s="1" t="n">
        <v>1814</v>
      </c>
      <c r="H373" s="1" t="n">
        <v>881</v>
      </c>
      <c r="I373" s="15" t="n">
        <f aca="false">+H373/D373</f>
        <v>0.326901669758813</v>
      </c>
    </row>
    <row r="374" customFormat="false" ht="12.8" hidden="false" customHeight="false" outlineLevel="0" collapsed="false">
      <c r="A374" s="2" t="n">
        <v>2021</v>
      </c>
      <c r="B374" s="1" t="s">
        <v>584</v>
      </c>
      <c r="C374" s="1" t="s">
        <v>585</v>
      </c>
      <c r="D374" s="1" t="n">
        <v>390</v>
      </c>
      <c r="E374" s="1" t="n">
        <v>42</v>
      </c>
      <c r="F374" s="1" t="n">
        <v>33</v>
      </c>
      <c r="G374" s="1" t="n">
        <v>315</v>
      </c>
      <c r="H374" s="1" t="n">
        <v>75</v>
      </c>
      <c r="I374" s="15" t="n">
        <f aca="false">+H374/D374</f>
        <v>0.192307692307692</v>
      </c>
    </row>
    <row r="375" customFormat="false" ht="12.8" hidden="false" customHeight="false" outlineLevel="0" collapsed="false">
      <c r="A375" s="2" t="n">
        <v>2021</v>
      </c>
      <c r="B375" s="1" t="s">
        <v>600</v>
      </c>
      <c r="C375" s="1" t="s">
        <v>694</v>
      </c>
      <c r="D375" s="1" t="n">
        <v>274</v>
      </c>
      <c r="E375" s="1" t="n">
        <v>60</v>
      </c>
      <c r="F375" s="1" t="n">
        <v>26</v>
      </c>
      <c r="G375" s="1" t="n">
        <v>188</v>
      </c>
      <c r="H375" s="1" t="n">
        <v>86</v>
      </c>
      <c r="I375" s="15" t="n">
        <f aca="false">+H375/D375</f>
        <v>0.313868613138686</v>
      </c>
    </row>
    <row r="376" customFormat="false" ht="12.8" hidden="false" customHeight="false" outlineLevel="0" collapsed="false">
      <c r="A376" s="2" t="n">
        <v>2021</v>
      </c>
      <c r="B376" s="1" t="s">
        <v>604</v>
      </c>
      <c r="C376" s="1" t="s">
        <v>697</v>
      </c>
      <c r="D376" s="1" t="n">
        <v>37</v>
      </c>
      <c r="E376" s="1" t="n">
        <v>5</v>
      </c>
      <c r="F376" s="1" t="n">
        <v>0</v>
      </c>
      <c r="G376" s="1" t="n">
        <v>32</v>
      </c>
      <c r="H376" s="1" t="n">
        <v>5</v>
      </c>
      <c r="I376" s="15" t="n">
        <f aca="false">+H376/D376</f>
        <v>0.135135135135135</v>
      </c>
    </row>
    <row r="377" customFormat="false" ht="12.8" hidden="false" customHeight="false" outlineLevel="0" collapsed="false">
      <c r="A377" s="2" t="n">
        <v>2021</v>
      </c>
      <c r="B377" s="1" t="s">
        <v>612</v>
      </c>
      <c r="C377" s="1" t="s">
        <v>613</v>
      </c>
      <c r="D377" s="1" t="n">
        <v>75</v>
      </c>
      <c r="E377" s="1" t="n">
        <v>13</v>
      </c>
      <c r="F377" s="1" t="n">
        <v>41</v>
      </c>
      <c r="G377" s="1" t="n">
        <v>21</v>
      </c>
      <c r="H377" s="1" t="n">
        <v>54</v>
      </c>
      <c r="I377" s="15" t="n">
        <f aca="false">+H377/D377</f>
        <v>0.72</v>
      </c>
    </row>
    <row r="378" customFormat="false" ht="12.8" hidden="false" customHeight="false" outlineLevel="0" collapsed="false">
      <c r="A378" s="2" t="n">
        <v>2021</v>
      </c>
      <c r="B378" s="1" t="s">
        <v>620</v>
      </c>
      <c r="C378" s="1" t="s">
        <v>621</v>
      </c>
      <c r="D378" s="1" t="n">
        <v>2</v>
      </c>
      <c r="E378" s="1" t="n">
        <v>0</v>
      </c>
      <c r="F378" s="1" t="n">
        <v>2</v>
      </c>
      <c r="G378" s="1" t="n">
        <v>0</v>
      </c>
      <c r="H378" s="1" t="n">
        <v>2</v>
      </c>
      <c r="I378" s="15" t="n">
        <f aca="false">+H378/D378</f>
        <v>1</v>
      </c>
    </row>
    <row r="379" customFormat="false" ht="12.8" hidden="false" customHeight="false" outlineLevel="0" collapsed="false">
      <c r="A379" s="2" t="n">
        <v>2021</v>
      </c>
      <c r="B379" s="1" t="s">
        <v>624</v>
      </c>
      <c r="C379" s="1" t="s">
        <v>699</v>
      </c>
      <c r="D379" s="1" t="n">
        <v>3</v>
      </c>
      <c r="E379" s="1" t="n">
        <v>0</v>
      </c>
      <c r="F379" s="1" t="n">
        <v>0</v>
      </c>
      <c r="G379" s="1" t="n">
        <v>3</v>
      </c>
      <c r="H379" s="1" t="n">
        <v>0</v>
      </c>
      <c r="I379" s="15" t="n">
        <f aca="false">+H379/D379</f>
        <v>0</v>
      </c>
    </row>
    <row r="380" customFormat="false" ht="12.8" hidden="false" customHeight="false" outlineLevel="0" collapsed="false">
      <c r="A380" s="2" t="n">
        <v>2021</v>
      </c>
      <c r="B380" s="1"/>
      <c r="C380" s="1" t="s">
        <v>14</v>
      </c>
      <c r="D380" s="73" t="n">
        <f aca="false">SUM(D246:D379)</f>
        <v>68403</v>
      </c>
      <c r="E380" s="73" t="n">
        <f aca="false">SUM(E246:E379)</f>
        <v>10013</v>
      </c>
      <c r="F380" s="73" t="n">
        <f aca="false">SUM(F246:F379)</f>
        <v>5099</v>
      </c>
      <c r="G380" s="73" t="n">
        <v>53291</v>
      </c>
      <c r="H380" s="73" t="n">
        <f aca="false">SUM(H246:H379)</f>
        <v>15112</v>
      </c>
      <c r="I380" s="15" t="n">
        <f aca="false">+H380/D380</f>
        <v>0.220925982778533</v>
      </c>
    </row>
  </sheetData>
  <autoFilter ref="A1:O380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E147"/>
  <sheetViews>
    <sheetView showFormulas="false" showGridLines="true" showRowColHeaders="true" showZeros="true" rightToLeft="false" tabSelected="false" showOutlineSymbols="true" defaultGridColor="true" view="normal" topLeftCell="A135" colorId="64" zoomScale="131" zoomScaleNormal="131" zoomScalePageLayoutView="100" workbookViewId="0">
      <selection pane="topLeft" activeCell="A5" activeCellId="0" sqref="A5"/>
    </sheetView>
  </sheetViews>
  <sheetFormatPr defaultColWidth="11.76953125" defaultRowHeight="12" customHeight="true" zeroHeight="false" outlineLevelRow="0" outlineLevelCol="0"/>
  <sheetData>
    <row r="3" customFormat="false" ht="12" hidden="false" customHeight="false" outlineLevel="0" collapsed="false">
      <c r="A3" s="209" t="s">
        <v>902</v>
      </c>
      <c r="B3" s="210" t="s">
        <v>0</v>
      </c>
      <c r="C3" s="211"/>
      <c r="D3" s="211"/>
      <c r="E3" s="212"/>
    </row>
    <row r="4" customFormat="false" ht="12" hidden="false" customHeight="false" outlineLevel="0" collapsed="false">
      <c r="A4" s="189" t="s">
        <v>885</v>
      </c>
      <c r="B4" s="213" t="n">
        <v>2019</v>
      </c>
      <c r="C4" s="214" t="n">
        <v>2020</v>
      </c>
      <c r="D4" s="214" t="n">
        <v>2021</v>
      </c>
      <c r="E4" s="215" t="s">
        <v>903</v>
      </c>
    </row>
    <row r="5" customFormat="false" ht="12" hidden="false" customHeight="false" outlineLevel="0" collapsed="false">
      <c r="A5" s="190" t="s">
        <v>888</v>
      </c>
      <c r="B5" s="216"/>
      <c r="C5" s="217" t="n">
        <v>1</v>
      </c>
      <c r="D5" s="218"/>
      <c r="E5" s="219" t="n">
        <v>1</v>
      </c>
    </row>
    <row r="6" customFormat="false" ht="12" hidden="false" customHeight="false" outlineLevel="0" collapsed="false">
      <c r="A6" s="191" t="s">
        <v>107</v>
      </c>
      <c r="B6" s="220" t="n">
        <v>2312</v>
      </c>
      <c r="C6" s="221" t="n">
        <v>3139</v>
      </c>
      <c r="D6" s="222" t="n">
        <v>4476</v>
      </c>
      <c r="E6" s="223" t="n">
        <v>9927</v>
      </c>
    </row>
    <row r="7" customFormat="false" ht="12" hidden="false" customHeight="false" outlineLevel="0" collapsed="false">
      <c r="A7" s="191" t="s">
        <v>111</v>
      </c>
      <c r="B7" s="220" t="n">
        <v>6122</v>
      </c>
      <c r="C7" s="221" t="n">
        <v>2523</v>
      </c>
      <c r="D7" s="222" t="n">
        <v>1665</v>
      </c>
      <c r="E7" s="223" t="n">
        <v>10310</v>
      </c>
    </row>
    <row r="8" customFormat="false" ht="12" hidden="false" customHeight="false" outlineLevel="0" collapsed="false">
      <c r="A8" s="191" t="s">
        <v>115</v>
      </c>
      <c r="B8" s="220" t="n">
        <v>1608</v>
      </c>
      <c r="C8" s="221" t="n">
        <v>893</v>
      </c>
      <c r="D8" s="222" t="n">
        <v>1170</v>
      </c>
      <c r="E8" s="223" t="n">
        <v>3671</v>
      </c>
    </row>
    <row r="9" customFormat="false" ht="12" hidden="false" customHeight="false" outlineLevel="0" collapsed="false">
      <c r="A9" s="191" t="s">
        <v>119</v>
      </c>
      <c r="B9" s="220" t="n">
        <v>629</v>
      </c>
      <c r="C9" s="221" t="n">
        <v>360</v>
      </c>
      <c r="D9" s="222" t="n">
        <v>1047</v>
      </c>
      <c r="E9" s="223" t="n">
        <v>2036</v>
      </c>
    </row>
    <row r="10" customFormat="false" ht="12" hidden="false" customHeight="false" outlineLevel="0" collapsed="false">
      <c r="A10" s="191" t="s">
        <v>123</v>
      </c>
      <c r="B10" s="220" t="n">
        <v>5</v>
      </c>
      <c r="C10" s="221" t="n">
        <v>2</v>
      </c>
      <c r="D10" s="224"/>
      <c r="E10" s="223" t="n">
        <v>7</v>
      </c>
    </row>
    <row r="11" customFormat="false" ht="12" hidden="false" customHeight="false" outlineLevel="0" collapsed="false">
      <c r="A11" s="191" t="s">
        <v>895</v>
      </c>
      <c r="B11" s="225"/>
      <c r="C11" s="226"/>
      <c r="D11" s="222" t="n">
        <v>1</v>
      </c>
      <c r="E11" s="223" t="n">
        <v>1</v>
      </c>
    </row>
    <row r="12" customFormat="false" ht="12" hidden="false" customHeight="false" outlineLevel="0" collapsed="false">
      <c r="A12" s="191" t="s">
        <v>893</v>
      </c>
      <c r="B12" s="225"/>
      <c r="C12" s="226"/>
      <c r="D12" s="222" t="n">
        <v>1</v>
      </c>
      <c r="E12" s="223" t="n">
        <v>1</v>
      </c>
    </row>
    <row r="13" customFormat="false" ht="12" hidden="false" customHeight="false" outlineLevel="0" collapsed="false">
      <c r="A13" s="191" t="s">
        <v>127</v>
      </c>
      <c r="B13" s="220" t="n">
        <v>268</v>
      </c>
      <c r="C13" s="221" t="n">
        <v>128</v>
      </c>
      <c r="D13" s="222" t="n">
        <v>358</v>
      </c>
      <c r="E13" s="223" t="n">
        <v>754</v>
      </c>
    </row>
    <row r="14" customFormat="false" ht="12" hidden="false" customHeight="false" outlineLevel="0" collapsed="false">
      <c r="A14" s="191" t="s">
        <v>131</v>
      </c>
      <c r="B14" s="220" t="n">
        <v>276</v>
      </c>
      <c r="C14" s="221" t="n">
        <v>187</v>
      </c>
      <c r="D14" s="222" t="n">
        <v>294</v>
      </c>
      <c r="E14" s="223" t="n">
        <v>757</v>
      </c>
    </row>
    <row r="15" customFormat="false" ht="12" hidden="false" customHeight="false" outlineLevel="0" collapsed="false">
      <c r="A15" s="191" t="s">
        <v>135</v>
      </c>
      <c r="B15" s="220" t="n">
        <v>2814</v>
      </c>
      <c r="C15" s="221" t="n">
        <v>2120</v>
      </c>
      <c r="D15" s="222" t="n">
        <v>8150</v>
      </c>
      <c r="E15" s="223" t="n">
        <v>13084</v>
      </c>
    </row>
    <row r="16" customFormat="false" ht="12" hidden="false" customHeight="false" outlineLevel="0" collapsed="false">
      <c r="A16" s="191" t="s">
        <v>139</v>
      </c>
      <c r="B16" s="220" t="n">
        <v>146</v>
      </c>
      <c r="C16" s="221" t="n">
        <v>71</v>
      </c>
      <c r="D16" s="222" t="n">
        <v>154</v>
      </c>
      <c r="E16" s="223" t="n">
        <v>371</v>
      </c>
    </row>
    <row r="17" customFormat="false" ht="12" hidden="false" customHeight="false" outlineLevel="0" collapsed="false">
      <c r="A17" s="191" t="s">
        <v>143</v>
      </c>
      <c r="B17" s="225"/>
      <c r="C17" s="226"/>
      <c r="D17" s="222" t="n">
        <v>2</v>
      </c>
      <c r="E17" s="223" t="n">
        <v>2</v>
      </c>
    </row>
    <row r="18" customFormat="false" ht="12" hidden="false" customHeight="false" outlineLevel="0" collapsed="false">
      <c r="A18" s="191" t="s">
        <v>147</v>
      </c>
      <c r="B18" s="225"/>
      <c r="C18" s="226"/>
      <c r="D18" s="222" t="n">
        <v>2</v>
      </c>
      <c r="E18" s="223" t="n">
        <v>2</v>
      </c>
    </row>
    <row r="19" customFormat="false" ht="12" hidden="false" customHeight="false" outlineLevel="0" collapsed="false">
      <c r="A19" s="191" t="s">
        <v>151</v>
      </c>
      <c r="B19" s="220" t="n">
        <v>62</v>
      </c>
      <c r="C19" s="221" t="n">
        <v>37</v>
      </c>
      <c r="D19" s="222" t="n">
        <v>70</v>
      </c>
      <c r="E19" s="223" t="n">
        <v>169</v>
      </c>
    </row>
    <row r="20" customFormat="false" ht="12" hidden="false" customHeight="false" outlineLevel="0" collapsed="false">
      <c r="A20" s="191" t="s">
        <v>155</v>
      </c>
      <c r="B20" s="220" t="n">
        <v>84</v>
      </c>
      <c r="C20" s="221" t="n">
        <v>34</v>
      </c>
      <c r="D20" s="222" t="n">
        <v>57</v>
      </c>
      <c r="E20" s="223" t="n">
        <v>175</v>
      </c>
    </row>
    <row r="21" customFormat="false" ht="12" hidden="false" customHeight="false" outlineLevel="0" collapsed="false">
      <c r="A21" s="191" t="s">
        <v>159</v>
      </c>
      <c r="B21" s="220" t="n">
        <v>5</v>
      </c>
      <c r="C21" s="221" t="n">
        <v>4</v>
      </c>
      <c r="D21" s="222" t="n">
        <v>6</v>
      </c>
      <c r="E21" s="223" t="n">
        <v>15</v>
      </c>
    </row>
    <row r="22" customFormat="false" ht="12" hidden="false" customHeight="false" outlineLevel="0" collapsed="false">
      <c r="A22" s="191" t="s">
        <v>163</v>
      </c>
      <c r="B22" s="220" t="n">
        <v>27</v>
      </c>
      <c r="C22" s="221" t="n">
        <v>12</v>
      </c>
      <c r="D22" s="222" t="n">
        <v>27</v>
      </c>
      <c r="E22" s="223" t="n">
        <v>66</v>
      </c>
    </row>
    <row r="23" customFormat="false" ht="12" hidden="false" customHeight="false" outlineLevel="0" collapsed="false">
      <c r="A23" s="191" t="s">
        <v>167</v>
      </c>
      <c r="B23" s="220" t="n">
        <v>3</v>
      </c>
      <c r="C23" s="221" t="n">
        <v>2</v>
      </c>
      <c r="D23" s="222" t="n">
        <v>3</v>
      </c>
      <c r="E23" s="223" t="n">
        <v>8</v>
      </c>
    </row>
    <row r="24" customFormat="false" ht="12" hidden="false" customHeight="false" outlineLevel="0" collapsed="false">
      <c r="A24" s="191" t="s">
        <v>171</v>
      </c>
      <c r="B24" s="220" t="n">
        <v>41</v>
      </c>
      <c r="C24" s="221" t="n">
        <v>24</v>
      </c>
      <c r="D24" s="222" t="n">
        <v>73</v>
      </c>
      <c r="E24" s="223" t="n">
        <v>138</v>
      </c>
    </row>
    <row r="25" customFormat="false" ht="12" hidden="false" customHeight="false" outlineLevel="0" collapsed="false">
      <c r="A25" s="191" t="s">
        <v>175</v>
      </c>
      <c r="B25" s="220" t="n">
        <v>1</v>
      </c>
      <c r="C25" s="221" t="n">
        <v>1</v>
      </c>
      <c r="D25" s="222" t="n">
        <v>2</v>
      </c>
      <c r="E25" s="223" t="n">
        <v>4</v>
      </c>
    </row>
    <row r="26" customFormat="false" ht="12" hidden="false" customHeight="false" outlineLevel="0" collapsed="false">
      <c r="A26" s="191" t="s">
        <v>179</v>
      </c>
      <c r="B26" s="220" t="n">
        <v>2788</v>
      </c>
      <c r="C26" s="221" t="n">
        <v>1301</v>
      </c>
      <c r="D26" s="222" t="n">
        <v>2673</v>
      </c>
      <c r="E26" s="223" t="n">
        <v>6762</v>
      </c>
    </row>
    <row r="27" customFormat="false" ht="12" hidden="false" customHeight="false" outlineLevel="0" collapsed="false">
      <c r="A27" s="191" t="s">
        <v>183</v>
      </c>
      <c r="B27" s="220" t="n">
        <v>590</v>
      </c>
      <c r="C27" s="221" t="n">
        <v>173</v>
      </c>
      <c r="D27" s="222" t="n">
        <v>219</v>
      </c>
      <c r="E27" s="223" t="n">
        <v>982</v>
      </c>
    </row>
    <row r="28" customFormat="false" ht="12" hidden="false" customHeight="false" outlineLevel="0" collapsed="false">
      <c r="A28" s="191" t="s">
        <v>187</v>
      </c>
      <c r="B28" s="220" t="n">
        <v>792</v>
      </c>
      <c r="C28" s="221" t="n">
        <v>366</v>
      </c>
      <c r="D28" s="222" t="n">
        <v>600</v>
      </c>
      <c r="E28" s="223" t="n">
        <v>1758</v>
      </c>
    </row>
    <row r="29" customFormat="false" ht="12" hidden="false" customHeight="false" outlineLevel="0" collapsed="false">
      <c r="A29" s="191" t="s">
        <v>191</v>
      </c>
      <c r="B29" s="220" t="n">
        <v>3767</v>
      </c>
      <c r="C29" s="221" t="n">
        <v>1791</v>
      </c>
      <c r="D29" s="222" t="n">
        <v>4119</v>
      </c>
      <c r="E29" s="223" t="n">
        <v>9677</v>
      </c>
    </row>
    <row r="30" customFormat="false" ht="12" hidden="false" customHeight="false" outlineLevel="0" collapsed="false">
      <c r="A30" s="191" t="s">
        <v>195</v>
      </c>
      <c r="B30" s="225"/>
      <c r="C30" s="221" t="n">
        <v>3</v>
      </c>
      <c r="D30" s="222" t="n">
        <v>8</v>
      </c>
      <c r="E30" s="223" t="n">
        <v>11</v>
      </c>
    </row>
    <row r="31" customFormat="false" ht="12" hidden="false" customHeight="false" outlineLevel="0" collapsed="false">
      <c r="A31" s="191" t="s">
        <v>199</v>
      </c>
      <c r="B31" s="220" t="n">
        <v>599</v>
      </c>
      <c r="C31" s="221" t="n">
        <v>263</v>
      </c>
      <c r="D31" s="222" t="n">
        <v>611</v>
      </c>
      <c r="E31" s="223" t="n">
        <v>1473</v>
      </c>
    </row>
    <row r="32" customFormat="false" ht="12" hidden="false" customHeight="false" outlineLevel="0" collapsed="false">
      <c r="A32" s="191" t="s">
        <v>203</v>
      </c>
      <c r="B32" s="220" t="n">
        <v>1844</v>
      </c>
      <c r="C32" s="221" t="n">
        <v>453</v>
      </c>
      <c r="D32" s="222" t="n">
        <v>76</v>
      </c>
      <c r="E32" s="223" t="n">
        <v>2373</v>
      </c>
    </row>
    <row r="33" customFormat="false" ht="12" hidden="false" customHeight="false" outlineLevel="0" collapsed="false">
      <c r="A33" s="191" t="s">
        <v>207</v>
      </c>
      <c r="B33" s="220" t="n">
        <v>106</v>
      </c>
      <c r="C33" s="221" t="n">
        <v>58</v>
      </c>
      <c r="D33" s="222" t="n">
        <v>344</v>
      </c>
      <c r="E33" s="223" t="n">
        <v>508</v>
      </c>
    </row>
    <row r="34" customFormat="false" ht="12" hidden="false" customHeight="false" outlineLevel="0" collapsed="false">
      <c r="A34" s="191" t="s">
        <v>211</v>
      </c>
      <c r="B34" s="225"/>
      <c r="C34" s="226"/>
      <c r="D34" s="222" t="n">
        <v>1</v>
      </c>
      <c r="E34" s="223" t="n">
        <v>1</v>
      </c>
    </row>
    <row r="35" customFormat="false" ht="12" hidden="false" customHeight="false" outlineLevel="0" collapsed="false">
      <c r="A35" s="191" t="s">
        <v>215</v>
      </c>
      <c r="B35" s="220" t="n">
        <v>46</v>
      </c>
      <c r="C35" s="221" t="n">
        <v>26</v>
      </c>
      <c r="D35" s="222" t="n">
        <v>87</v>
      </c>
      <c r="E35" s="223" t="n">
        <v>159</v>
      </c>
    </row>
    <row r="36" customFormat="false" ht="12" hidden="false" customHeight="false" outlineLevel="0" collapsed="false">
      <c r="A36" s="191" t="s">
        <v>219</v>
      </c>
      <c r="B36" s="225"/>
      <c r="C36" s="221" t="n">
        <v>2</v>
      </c>
      <c r="D36" s="222" t="n">
        <v>1</v>
      </c>
      <c r="E36" s="223" t="n">
        <v>3</v>
      </c>
    </row>
    <row r="37" customFormat="false" ht="12" hidden="false" customHeight="false" outlineLevel="0" collapsed="false">
      <c r="A37" s="191" t="s">
        <v>223</v>
      </c>
      <c r="B37" s="220" t="n">
        <v>59</v>
      </c>
      <c r="C37" s="221" t="n">
        <v>30</v>
      </c>
      <c r="D37" s="222" t="n">
        <v>41</v>
      </c>
      <c r="E37" s="223" t="n">
        <v>130</v>
      </c>
    </row>
    <row r="38" customFormat="false" ht="12" hidden="false" customHeight="false" outlineLevel="0" collapsed="false">
      <c r="A38" s="191" t="s">
        <v>227</v>
      </c>
      <c r="B38" s="225"/>
      <c r="C38" s="226"/>
      <c r="D38" s="222" t="n">
        <v>1</v>
      </c>
      <c r="E38" s="223" t="n">
        <v>1</v>
      </c>
    </row>
    <row r="39" customFormat="false" ht="12" hidden="false" customHeight="false" outlineLevel="0" collapsed="false">
      <c r="A39" s="191" t="s">
        <v>231</v>
      </c>
      <c r="B39" s="220" t="n">
        <v>274</v>
      </c>
      <c r="C39" s="221" t="n">
        <v>71</v>
      </c>
      <c r="D39" s="222" t="n">
        <v>89</v>
      </c>
      <c r="E39" s="223" t="n">
        <v>434</v>
      </c>
    </row>
    <row r="40" customFormat="false" ht="12" hidden="false" customHeight="false" outlineLevel="0" collapsed="false">
      <c r="A40" s="191" t="s">
        <v>235</v>
      </c>
      <c r="B40" s="220" t="n">
        <v>1379</v>
      </c>
      <c r="C40" s="221" t="n">
        <v>657</v>
      </c>
      <c r="D40" s="222" t="n">
        <v>1018</v>
      </c>
      <c r="E40" s="223" t="n">
        <v>3054</v>
      </c>
    </row>
    <row r="41" customFormat="false" ht="12" hidden="false" customHeight="false" outlineLevel="0" collapsed="false">
      <c r="A41" s="191" t="s">
        <v>239</v>
      </c>
      <c r="B41" s="225"/>
      <c r="C41" s="226"/>
      <c r="D41" s="222" t="n">
        <v>3</v>
      </c>
      <c r="E41" s="223" t="n">
        <v>3</v>
      </c>
    </row>
    <row r="42" customFormat="false" ht="12" hidden="false" customHeight="false" outlineLevel="0" collapsed="false">
      <c r="A42" s="191" t="s">
        <v>243</v>
      </c>
      <c r="B42" s="220" t="n">
        <v>371</v>
      </c>
      <c r="C42" s="221" t="n">
        <v>142</v>
      </c>
      <c r="D42" s="222" t="n">
        <v>244</v>
      </c>
      <c r="E42" s="223" t="n">
        <v>757</v>
      </c>
    </row>
    <row r="43" customFormat="false" ht="12" hidden="false" customHeight="false" outlineLevel="0" collapsed="false">
      <c r="A43" s="191" t="s">
        <v>247</v>
      </c>
      <c r="B43" s="220" t="n">
        <v>1159</v>
      </c>
      <c r="C43" s="221" t="n">
        <v>157</v>
      </c>
      <c r="D43" s="222" t="n">
        <v>278</v>
      </c>
      <c r="E43" s="223" t="n">
        <v>1594</v>
      </c>
    </row>
    <row r="44" customFormat="false" ht="12" hidden="false" customHeight="false" outlineLevel="0" collapsed="false">
      <c r="A44" s="191" t="s">
        <v>251</v>
      </c>
      <c r="B44" s="220" t="n">
        <v>400</v>
      </c>
      <c r="C44" s="221" t="n">
        <v>169</v>
      </c>
      <c r="D44" s="222" t="n">
        <v>517</v>
      </c>
      <c r="E44" s="223" t="n">
        <v>1086</v>
      </c>
    </row>
    <row r="45" customFormat="false" ht="12" hidden="false" customHeight="false" outlineLevel="0" collapsed="false">
      <c r="A45" s="191" t="s">
        <v>255</v>
      </c>
      <c r="B45" s="225"/>
      <c r="C45" s="226"/>
      <c r="D45" s="222" t="n">
        <v>1</v>
      </c>
      <c r="E45" s="223" t="n">
        <v>1</v>
      </c>
    </row>
    <row r="46" customFormat="false" ht="12" hidden="false" customHeight="false" outlineLevel="0" collapsed="false">
      <c r="A46" s="191" t="s">
        <v>259</v>
      </c>
      <c r="B46" s="220" t="n">
        <v>251</v>
      </c>
      <c r="C46" s="221" t="n">
        <v>281</v>
      </c>
      <c r="D46" s="222" t="n">
        <v>607</v>
      </c>
      <c r="E46" s="223" t="n">
        <v>1139</v>
      </c>
    </row>
    <row r="47" customFormat="false" ht="12" hidden="false" customHeight="false" outlineLevel="0" collapsed="false">
      <c r="A47" s="191" t="s">
        <v>897</v>
      </c>
      <c r="B47" s="225"/>
      <c r="C47" s="226"/>
      <c r="D47" s="222" t="n">
        <v>1</v>
      </c>
      <c r="E47" s="223" t="n">
        <v>1</v>
      </c>
    </row>
    <row r="48" customFormat="false" ht="12" hidden="false" customHeight="false" outlineLevel="0" collapsed="false">
      <c r="A48" s="191" t="s">
        <v>263</v>
      </c>
      <c r="B48" s="220" t="n">
        <v>259</v>
      </c>
      <c r="C48" s="221" t="n">
        <v>73</v>
      </c>
      <c r="D48" s="222" t="n">
        <v>101</v>
      </c>
      <c r="E48" s="223" t="n">
        <v>433</v>
      </c>
    </row>
    <row r="49" customFormat="false" ht="12" hidden="false" customHeight="false" outlineLevel="0" collapsed="false">
      <c r="A49" s="191" t="s">
        <v>271</v>
      </c>
      <c r="B49" s="220" t="n">
        <v>5548</v>
      </c>
      <c r="C49" s="221" t="n">
        <v>2586</v>
      </c>
      <c r="D49" s="222" t="n">
        <v>1604</v>
      </c>
      <c r="E49" s="223" t="n">
        <v>9738</v>
      </c>
    </row>
    <row r="50" customFormat="false" ht="12" hidden="false" customHeight="false" outlineLevel="0" collapsed="false">
      <c r="A50" s="191" t="s">
        <v>275</v>
      </c>
      <c r="B50" s="220" t="n">
        <v>57</v>
      </c>
      <c r="C50" s="221" t="n">
        <v>41</v>
      </c>
      <c r="D50" s="222" t="n">
        <v>60</v>
      </c>
      <c r="E50" s="223" t="n">
        <v>158</v>
      </c>
    </row>
    <row r="51" customFormat="false" ht="12" hidden="false" customHeight="false" outlineLevel="0" collapsed="false">
      <c r="A51" s="191" t="s">
        <v>279</v>
      </c>
      <c r="B51" s="220" t="n">
        <v>186</v>
      </c>
      <c r="C51" s="221" t="n">
        <v>67</v>
      </c>
      <c r="D51" s="222" t="n">
        <v>254</v>
      </c>
      <c r="E51" s="223" t="n">
        <v>507</v>
      </c>
    </row>
    <row r="52" customFormat="false" ht="12" hidden="false" customHeight="false" outlineLevel="0" collapsed="false">
      <c r="A52" s="191" t="s">
        <v>283</v>
      </c>
      <c r="B52" s="220" t="n">
        <v>3521</v>
      </c>
      <c r="C52" s="221" t="n">
        <v>4185</v>
      </c>
      <c r="D52" s="222" t="n">
        <v>6261</v>
      </c>
      <c r="E52" s="223" t="n">
        <v>13967</v>
      </c>
    </row>
    <row r="53" customFormat="false" ht="12" hidden="false" customHeight="false" outlineLevel="0" collapsed="false">
      <c r="A53" s="191" t="s">
        <v>287</v>
      </c>
      <c r="B53" s="220" t="n">
        <v>18</v>
      </c>
      <c r="C53" s="221" t="n">
        <v>9</v>
      </c>
      <c r="D53" s="222" t="n">
        <v>7</v>
      </c>
      <c r="E53" s="223" t="n">
        <v>34</v>
      </c>
    </row>
    <row r="54" customFormat="false" ht="12" hidden="false" customHeight="false" outlineLevel="0" collapsed="false">
      <c r="A54" s="191" t="s">
        <v>291</v>
      </c>
      <c r="B54" s="225"/>
      <c r="C54" s="226"/>
      <c r="D54" s="222" t="n">
        <v>1</v>
      </c>
      <c r="E54" s="223" t="n">
        <v>1</v>
      </c>
    </row>
    <row r="55" customFormat="false" ht="12" hidden="false" customHeight="false" outlineLevel="0" collapsed="false">
      <c r="A55" s="191" t="s">
        <v>299</v>
      </c>
      <c r="B55" s="220" t="n">
        <v>108</v>
      </c>
      <c r="C55" s="221" t="n">
        <v>27</v>
      </c>
      <c r="D55" s="222" t="n">
        <v>67</v>
      </c>
      <c r="E55" s="223" t="n">
        <v>202</v>
      </c>
    </row>
    <row r="56" customFormat="false" ht="12" hidden="false" customHeight="false" outlineLevel="0" collapsed="false">
      <c r="A56" s="191" t="s">
        <v>303</v>
      </c>
      <c r="B56" s="220" t="n">
        <v>15</v>
      </c>
      <c r="C56" s="221" t="n">
        <v>17</v>
      </c>
      <c r="D56" s="222" t="n">
        <v>3</v>
      </c>
      <c r="E56" s="223" t="n">
        <v>35</v>
      </c>
    </row>
    <row r="57" customFormat="false" ht="12" hidden="false" customHeight="false" outlineLevel="0" collapsed="false">
      <c r="A57" s="191" t="s">
        <v>307</v>
      </c>
      <c r="B57" s="225"/>
      <c r="C57" s="221" t="n">
        <v>2</v>
      </c>
      <c r="D57" s="222" t="n">
        <v>6</v>
      </c>
      <c r="E57" s="223" t="n">
        <v>8</v>
      </c>
    </row>
    <row r="58" customFormat="false" ht="12" hidden="false" customHeight="false" outlineLevel="0" collapsed="false">
      <c r="A58" s="191" t="s">
        <v>311</v>
      </c>
      <c r="B58" s="220" t="n">
        <v>2874</v>
      </c>
      <c r="C58" s="221" t="n">
        <v>1961</v>
      </c>
      <c r="D58" s="222" t="n">
        <v>2036</v>
      </c>
      <c r="E58" s="223" t="n">
        <v>6871</v>
      </c>
    </row>
    <row r="59" customFormat="false" ht="12" hidden="false" customHeight="false" outlineLevel="0" collapsed="false">
      <c r="A59" s="191" t="s">
        <v>315</v>
      </c>
      <c r="B59" s="220" t="n">
        <v>1</v>
      </c>
      <c r="C59" s="221" t="n">
        <v>1</v>
      </c>
      <c r="D59" s="222" t="n">
        <v>2</v>
      </c>
      <c r="E59" s="223" t="n">
        <v>4</v>
      </c>
    </row>
    <row r="60" customFormat="false" ht="12" hidden="false" customHeight="false" outlineLevel="0" collapsed="false">
      <c r="A60" s="191" t="s">
        <v>319</v>
      </c>
      <c r="B60" s="220" t="n">
        <v>1</v>
      </c>
      <c r="C60" s="221" t="n">
        <v>1</v>
      </c>
      <c r="D60" s="222" t="n">
        <v>1</v>
      </c>
      <c r="E60" s="223" t="n">
        <v>3</v>
      </c>
    </row>
    <row r="61" customFormat="false" ht="12" hidden="false" customHeight="false" outlineLevel="0" collapsed="false">
      <c r="A61" s="191" t="s">
        <v>323</v>
      </c>
      <c r="B61" s="220" t="n">
        <v>187</v>
      </c>
      <c r="C61" s="221" t="n">
        <v>154</v>
      </c>
      <c r="D61" s="222" t="n">
        <v>271</v>
      </c>
      <c r="E61" s="223" t="n">
        <v>612</v>
      </c>
    </row>
    <row r="62" customFormat="false" ht="12" hidden="false" customHeight="false" outlineLevel="0" collapsed="false">
      <c r="A62" s="191" t="s">
        <v>327</v>
      </c>
      <c r="B62" s="220" t="n">
        <v>349</v>
      </c>
      <c r="C62" s="221" t="n">
        <v>167</v>
      </c>
      <c r="D62" s="222" t="n">
        <v>421</v>
      </c>
      <c r="E62" s="223" t="n">
        <v>937</v>
      </c>
    </row>
    <row r="63" customFormat="false" ht="12" hidden="false" customHeight="false" outlineLevel="0" collapsed="false">
      <c r="A63" s="191" t="s">
        <v>329</v>
      </c>
      <c r="B63" s="220" t="n">
        <v>297</v>
      </c>
      <c r="C63" s="221" t="n">
        <v>185</v>
      </c>
      <c r="D63" s="222" t="n">
        <v>388</v>
      </c>
      <c r="E63" s="223" t="n">
        <v>870</v>
      </c>
    </row>
    <row r="64" customFormat="false" ht="12" hidden="false" customHeight="false" outlineLevel="0" collapsed="false">
      <c r="A64" s="191" t="s">
        <v>721</v>
      </c>
      <c r="B64" s="220" t="n">
        <v>1</v>
      </c>
      <c r="C64" s="221" t="n">
        <v>1</v>
      </c>
      <c r="D64" s="222" t="n">
        <v>1</v>
      </c>
      <c r="E64" s="223" t="n">
        <v>3</v>
      </c>
    </row>
    <row r="65" customFormat="false" ht="12" hidden="false" customHeight="false" outlineLevel="0" collapsed="false">
      <c r="A65" s="191" t="s">
        <v>333</v>
      </c>
      <c r="B65" s="220" t="n">
        <v>3</v>
      </c>
      <c r="C65" s="221" t="n">
        <v>2</v>
      </c>
      <c r="D65" s="222" t="n">
        <v>7</v>
      </c>
      <c r="E65" s="223" t="n">
        <v>12</v>
      </c>
    </row>
    <row r="66" customFormat="false" ht="12" hidden="false" customHeight="false" outlineLevel="0" collapsed="false">
      <c r="A66" s="191" t="s">
        <v>337</v>
      </c>
      <c r="B66" s="220" t="n">
        <v>2</v>
      </c>
      <c r="C66" s="221" t="n">
        <v>4</v>
      </c>
      <c r="D66" s="222" t="n">
        <v>5</v>
      </c>
      <c r="E66" s="223" t="n">
        <v>11</v>
      </c>
    </row>
    <row r="67" customFormat="false" ht="12" hidden="false" customHeight="false" outlineLevel="0" collapsed="false">
      <c r="A67" s="191" t="s">
        <v>341</v>
      </c>
      <c r="B67" s="220" t="n">
        <v>1</v>
      </c>
      <c r="C67" s="221" t="n">
        <v>1</v>
      </c>
      <c r="D67" s="224"/>
      <c r="E67" s="223" t="n">
        <v>2</v>
      </c>
    </row>
    <row r="68" customFormat="false" ht="12" hidden="false" customHeight="false" outlineLevel="0" collapsed="false">
      <c r="A68" s="191" t="s">
        <v>345</v>
      </c>
      <c r="B68" s="220" t="n">
        <v>34</v>
      </c>
      <c r="C68" s="221" t="n">
        <v>15</v>
      </c>
      <c r="D68" s="222" t="n">
        <v>27</v>
      </c>
      <c r="E68" s="223" t="n">
        <v>76</v>
      </c>
    </row>
    <row r="69" customFormat="false" ht="12" hidden="false" customHeight="false" outlineLevel="0" collapsed="false">
      <c r="A69" s="191" t="s">
        <v>349</v>
      </c>
      <c r="B69" s="220" t="n">
        <v>18</v>
      </c>
      <c r="C69" s="221" t="n">
        <v>6</v>
      </c>
      <c r="D69" s="222" t="n">
        <v>29</v>
      </c>
      <c r="E69" s="223" t="n">
        <v>53</v>
      </c>
    </row>
    <row r="70" customFormat="false" ht="12" hidden="false" customHeight="false" outlineLevel="0" collapsed="false">
      <c r="A70" s="191" t="s">
        <v>353</v>
      </c>
      <c r="B70" s="220" t="n">
        <v>42</v>
      </c>
      <c r="C70" s="221" t="n">
        <v>27</v>
      </c>
      <c r="D70" s="222" t="n">
        <v>35</v>
      </c>
      <c r="E70" s="223" t="n">
        <v>104</v>
      </c>
    </row>
    <row r="71" customFormat="false" ht="12" hidden="false" customHeight="false" outlineLevel="0" collapsed="false">
      <c r="A71" s="191" t="s">
        <v>357</v>
      </c>
      <c r="B71" s="220" t="n">
        <v>182</v>
      </c>
      <c r="C71" s="221" t="n">
        <v>129</v>
      </c>
      <c r="D71" s="222" t="n">
        <v>1204</v>
      </c>
      <c r="E71" s="223" t="n">
        <v>1515</v>
      </c>
    </row>
    <row r="72" customFormat="false" ht="12" hidden="false" customHeight="false" outlineLevel="0" collapsed="false">
      <c r="A72" s="191" t="s">
        <v>361</v>
      </c>
      <c r="B72" s="225"/>
      <c r="C72" s="226"/>
      <c r="D72" s="222" t="n">
        <v>1</v>
      </c>
      <c r="E72" s="223" t="n">
        <v>1</v>
      </c>
    </row>
    <row r="73" customFormat="false" ht="12" hidden="false" customHeight="false" outlineLevel="0" collapsed="false">
      <c r="A73" s="191" t="s">
        <v>887</v>
      </c>
      <c r="B73" s="220" t="n">
        <v>6</v>
      </c>
      <c r="C73" s="221" t="n">
        <v>1</v>
      </c>
      <c r="D73" s="222" t="n">
        <v>1</v>
      </c>
      <c r="E73" s="223" t="n">
        <v>8</v>
      </c>
    </row>
    <row r="74" customFormat="false" ht="12" hidden="false" customHeight="false" outlineLevel="0" collapsed="false">
      <c r="A74" s="191" t="s">
        <v>365</v>
      </c>
      <c r="B74" s="220" t="n">
        <v>5</v>
      </c>
      <c r="C74" s="221" t="n">
        <v>2</v>
      </c>
      <c r="D74" s="222" t="n">
        <v>4</v>
      </c>
      <c r="E74" s="223" t="n">
        <v>11</v>
      </c>
    </row>
    <row r="75" customFormat="false" ht="12" hidden="false" customHeight="false" outlineLevel="0" collapsed="false">
      <c r="A75" s="191" t="s">
        <v>369</v>
      </c>
      <c r="B75" s="220" t="n">
        <v>23</v>
      </c>
      <c r="C75" s="221" t="n">
        <v>30</v>
      </c>
      <c r="D75" s="222" t="n">
        <v>97</v>
      </c>
      <c r="E75" s="223" t="n">
        <v>150</v>
      </c>
    </row>
    <row r="76" customFormat="false" ht="12" hidden="false" customHeight="false" outlineLevel="0" collapsed="false">
      <c r="A76" s="191" t="s">
        <v>373</v>
      </c>
      <c r="B76" s="220" t="n">
        <v>113</v>
      </c>
      <c r="C76" s="221" t="n">
        <v>78</v>
      </c>
      <c r="D76" s="222" t="n">
        <v>147</v>
      </c>
      <c r="E76" s="223" t="n">
        <v>338</v>
      </c>
    </row>
    <row r="77" customFormat="false" ht="12" hidden="false" customHeight="false" outlineLevel="0" collapsed="false">
      <c r="A77" s="191" t="s">
        <v>377</v>
      </c>
      <c r="B77" s="220" t="n">
        <v>9</v>
      </c>
      <c r="C77" s="221" t="n">
        <v>3</v>
      </c>
      <c r="D77" s="222" t="n">
        <v>10</v>
      </c>
      <c r="E77" s="223" t="n">
        <v>22</v>
      </c>
    </row>
    <row r="78" customFormat="false" ht="12" hidden="false" customHeight="false" outlineLevel="0" collapsed="false">
      <c r="A78" s="191" t="s">
        <v>381</v>
      </c>
      <c r="B78" s="220" t="n">
        <v>41</v>
      </c>
      <c r="C78" s="221" t="n">
        <v>47</v>
      </c>
      <c r="D78" s="222" t="n">
        <v>121</v>
      </c>
      <c r="E78" s="223" t="n">
        <v>209</v>
      </c>
    </row>
    <row r="79" customFormat="false" ht="12" hidden="false" customHeight="false" outlineLevel="0" collapsed="false">
      <c r="A79" s="191" t="s">
        <v>385</v>
      </c>
      <c r="B79" s="225"/>
      <c r="C79" s="226"/>
      <c r="D79" s="222" t="n">
        <v>1</v>
      </c>
      <c r="E79" s="223" t="n">
        <v>1</v>
      </c>
    </row>
    <row r="80" customFormat="false" ht="12" hidden="false" customHeight="false" outlineLevel="0" collapsed="false">
      <c r="A80" s="191" t="s">
        <v>389</v>
      </c>
      <c r="B80" s="220" t="n">
        <v>1202</v>
      </c>
      <c r="C80" s="221" t="n">
        <v>1025</v>
      </c>
      <c r="D80" s="222" t="n">
        <v>2250</v>
      </c>
      <c r="E80" s="223" t="n">
        <v>4477</v>
      </c>
    </row>
    <row r="81" customFormat="false" ht="12" hidden="false" customHeight="false" outlineLevel="0" collapsed="false">
      <c r="A81" s="191" t="s">
        <v>393</v>
      </c>
      <c r="B81" s="220" t="n">
        <v>37</v>
      </c>
      <c r="C81" s="221" t="n">
        <v>19</v>
      </c>
      <c r="D81" s="222" t="n">
        <v>53</v>
      </c>
      <c r="E81" s="223" t="n">
        <v>109</v>
      </c>
    </row>
    <row r="82" customFormat="false" ht="12" hidden="false" customHeight="false" outlineLevel="0" collapsed="false">
      <c r="A82" s="191" t="s">
        <v>899</v>
      </c>
      <c r="B82" s="225"/>
      <c r="C82" s="226"/>
      <c r="D82" s="222" t="n">
        <v>1</v>
      </c>
      <c r="E82" s="223" t="n">
        <v>1</v>
      </c>
    </row>
    <row r="83" customFormat="false" ht="12" hidden="false" customHeight="false" outlineLevel="0" collapsed="false">
      <c r="A83" s="191" t="s">
        <v>397</v>
      </c>
      <c r="B83" s="220" t="n">
        <v>250</v>
      </c>
      <c r="C83" s="221" t="n">
        <v>205</v>
      </c>
      <c r="D83" s="222" t="n">
        <v>313</v>
      </c>
      <c r="E83" s="223" t="n">
        <v>768</v>
      </c>
    </row>
    <row r="84" customFormat="false" ht="12" hidden="false" customHeight="false" outlineLevel="0" collapsed="false">
      <c r="A84" s="191" t="s">
        <v>401</v>
      </c>
      <c r="B84" s="220" t="n">
        <v>379</v>
      </c>
      <c r="C84" s="221" t="n">
        <v>164</v>
      </c>
      <c r="D84" s="222" t="n">
        <v>357</v>
      </c>
      <c r="E84" s="223" t="n">
        <v>900</v>
      </c>
    </row>
    <row r="85" customFormat="false" ht="12" hidden="false" customHeight="false" outlineLevel="0" collapsed="false">
      <c r="A85" s="191" t="s">
        <v>405</v>
      </c>
      <c r="B85" s="220" t="n">
        <v>88</v>
      </c>
      <c r="C85" s="221" t="n">
        <v>131</v>
      </c>
      <c r="D85" s="222" t="n">
        <v>393</v>
      </c>
      <c r="E85" s="223" t="n">
        <v>612</v>
      </c>
    </row>
    <row r="86" customFormat="false" ht="12" hidden="false" customHeight="false" outlineLevel="0" collapsed="false">
      <c r="A86" s="191" t="s">
        <v>409</v>
      </c>
      <c r="B86" s="220" t="n">
        <v>69</v>
      </c>
      <c r="C86" s="221" t="n">
        <v>16</v>
      </c>
      <c r="D86" s="222" t="n">
        <v>27</v>
      </c>
      <c r="E86" s="223" t="n">
        <v>112</v>
      </c>
    </row>
    <row r="87" customFormat="false" ht="12" hidden="false" customHeight="false" outlineLevel="0" collapsed="false">
      <c r="A87" s="191" t="s">
        <v>413</v>
      </c>
      <c r="B87" s="220" t="n">
        <v>56</v>
      </c>
      <c r="C87" s="221" t="n">
        <v>22</v>
      </c>
      <c r="D87" s="222" t="n">
        <v>94</v>
      </c>
      <c r="E87" s="223" t="n">
        <v>172</v>
      </c>
    </row>
    <row r="88" customFormat="false" ht="12" hidden="false" customHeight="false" outlineLevel="0" collapsed="false">
      <c r="A88" s="191" t="s">
        <v>417</v>
      </c>
      <c r="B88" s="220" t="n">
        <v>557</v>
      </c>
      <c r="C88" s="221" t="n">
        <v>161</v>
      </c>
      <c r="D88" s="222" t="n">
        <v>126</v>
      </c>
      <c r="E88" s="223" t="n">
        <v>844</v>
      </c>
    </row>
    <row r="89" customFormat="false" ht="12" hidden="false" customHeight="false" outlineLevel="0" collapsed="false">
      <c r="A89" s="191" t="s">
        <v>421</v>
      </c>
      <c r="B89" s="220" t="n">
        <v>2362</v>
      </c>
      <c r="C89" s="221" t="n">
        <v>1708</v>
      </c>
      <c r="D89" s="222" t="n">
        <v>1555</v>
      </c>
      <c r="E89" s="223" t="n">
        <v>5625</v>
      </c>
    </row>
    <row r="90" customFormat="false" ht="12" hidden="false" customHeight="false" outlineLevel="0" collapsed="false">
      <c r="A90" s="191" t="s">
        <v>425</v>
      </c>
      <c r="B90" s="220" t="n">
        <v>34</v>
      </c>
      <c r="C90" s="221" t="n">
        <v>8</v>
      </c>
      <c r="D90" s="222" t="n">
        <v>20</v>
      </c>
      <c r="E90" s="223" t="n">
        <v>62</v>
      </c>
    </row>
    <row r="91" customFormat="false" ht="12" hidden="false" customHeight="false" outlineLevel="0" collapsed="false">
      <c r="A91" s="191" t="s">
        <v>429</v>
      </c>
      <c r="B91" s="220" t="n">
        <v>145</v>
      </c>
      <c r="C91" s="221" t="n">
        <v>70</v>
      </c>
      <c r="D91" s="222" t="n">
        <v>140</v>
      </c>
      <c r="E91" s="223" t="n">
        <v>355</v>
      </c>
    </row>
    <row r="92" customFormat="false" ht="12" hidden="false" customHeight="false" outlineLevel="0" collapsed="false">
      <c r="A92" s="191" t="s">
        <v>433</v>
      </c>
      <c r="B92" s="220" t="n">
        <v>949</v>
      </c>
      <c r="C92" s="221" t="n">
        <v>762</v>
      </c>
      <c r="D92" s="222" t="n">
        <v>1211</v>
      </c>
      <c r="E92" s="223" t="n">
        <v>2922</v>
      </c>
    </row>
    <row r="93" customFormat="false" ht="12" hidden="false" customHeight="false" outlineLevel="0" collapsed="false">
      <c r="A93" s="191" t="s">
        <v>437</v>
      </c>
      <c r="B93" s="220" t="n">
        <v>2</v>
      </c>
      <c r="C93" s="221" t="n">
        <v>1</v>
      </c>
      <c r="D93" s="222" t="n">
        <v>5</v>
      </c>
      <c r="E93" s="223" t="n">
        <v>8</v>
      </c>
    </row>
    <row r="94" customFormat="false" ht="12" hidden="false" customHeight="false" outlineLevel="0" collapsed="false">
      <c r="A94" s="191" t="s">
        <v>441</v>
      </c>
      <c r="B94" s="220" t="n">
        <v>5</v>
      </c>
      <c r="C94" s="221" t="n">
        <v>2</v>
      </c>
      <c r="D94" s="222" t="n">
        <v>9</v>
      </c>
      <c r="E94" s="223" t="n">
        <v>16</v>
      </c>
    </row>
    <row r="95" customFormat="false" ht="12" hidden="false" customHeight="false" outlineLevel="0" collapsed="false">
      <c r="A95" s="191" t="s">
        <v>445</v>
      </c>
      <c r="B95" s="220" t="n">
        <v>2</v>
      </c>
      <c r="C95" s="221" t="n">
        <v>7</v>
      </c>
      <c r="D95" s="222" t="n">
        <v>2</v>
      </c>
      <c r="E95" s="223" t="n">
        <v>11</v>
      </c>
    </row>
    <row r="96" customFormat="false" ht="12" hidden="false" customHeight="false" outlineLevel="0" collapsed="false">
      <c r="A96" s="191" t="s">
        <v>449</v>
      </c>
      <c r="B96" s="225"/>
      <c r="C96" s="221" t="n">
        <v>1</v>
      </c>
      <c r="D96" s="222" t="n">
        <v>4</v>
      </c>
      <c r="E96" s="223" t="n">
        <v>5</v>
      </c>
    </row>
    <row r="97" customFormat="false" ht="12" hidden="false" customHeight="false" outlineLevel="0" collapsed="false">
      <c r="A97" s="191" t="s">
        <v>453</v>
      </c>
      <c r="B97" s="220" t="n">
        <v>52</v>
      </c>
      <c r="C97" s="221" t="n">
        <v>33</v>
      </c>
      <c r="D97" s="222" t="n">
        <v>80</v>
      </c>
      <c r="E97" s="223" t="n">
        <v>165</v>
      </c>
    </row>
    <row r="98" customFormat="false" ht="12" hidden="false" customHeight="false" outlineLevel="0" collapsed="false">
      <c r="A98" s="191" t="s">
        <v>457</v>
      </c>
      <c r="B98" s="220" t="n">
        <v>2438</v>
      </c>
      <c r="C98" s="221" t="n">
        <v>1938</v>
      </c>
      <c r="D98" s="222" t="n">
        <v>3688</v>
      </c>
      <c r="E98" s="223" t="n">
        <v>8064</v>
      </c>
    </row>
    <row r="99" customFormat="false" ht="12" hidden="false" customHeight="false" outlineLevel="0" collapsed="false">
      <c r="A99" s="191" t="s">
        <v>461</v>
      </c>
      <c r="B99" s="220" t="n">
        <v>10</v>
      </c>
      <c r="C99" s="221" t="n">
        <v>6</v>
      </c>
      <c r="D99" s="222" t="n">
        <v>16</v>
      </c>
      <c r="E99" s="223" t="n">
        <v>32</v>
      </c>
    </row>
    <row r="100" customFormat="false" ht="12" hidden="false" customHeight="false" outlineLevel="0" collapsed="false">
      <c r="A100" s="191" t="s">
        <v>102</v>
      </c>
      <c r="B100" s="220" t="n">
        <v>103</v>
      </c>
      <c r="C100" s="221" t="n">
        <v>36</v>
      </c>
      <c r="D100" s="222" t="n">
        <v>106</v>
      </c>
      <c r="E100" s="223" t="n">
        <v>245</v>
      </c>
    </row>
    <row r="101" customFormat="false" ht="12" hidden="false" customHeight="false" outlineLevel="0" collapsed="false">
      <c r="A101" s="191" t="s">
        <v>468</v>
      </c>
      <c r="B101" s="220" t="n">
        <v>47</v>
      </c>
      <c r="C101" s="221" t="n">
        <v>16</v>
      </c>
      <c r="D101" s="222" t="n">
        <v>64</v>
      </c>
      <c r="E101" s="223" t="n">
        <v>127</v>
      </c>
    </row>
    <row r="102" customFormat="false" ht="12" hidden="false" customHeight="false" outlineLevel="0" collapsed="false">
      <c r="A102" s="191" t="s">
        <v>472</v>
      </c>
      <c r="B102" s="220" t="n">
        <v>1</v>
      </c>
      <c r="C102" s="221" t="n">
        <v>1</v>
      </c>
      <c r="D102" s="222" t="n">
        <v>3</v>
      </c>
      <c r="E102" s="223" t="n">
        <v>5</v>
      </c>
    </row>
    <row r="103" customFormat="false" ht="12" hidden="false" customHeight="false" outlineLevel="0" collapsed="false">
      <c r="A103" s="191" t="s">
        <v>476</v>
      </c>
      <c r="B103" s="220" t="n">
        <v>1971</v>
      </c>
      <c r="C103" s="221" t="n">
        <v>1664</v>
      </c>
      <c r="D103" s="222" t="n">
        <v>3063</v>
      </c>
      <c r="E103" s="223" t="n">
        <v>6698</v>
      </c>
    </row>
    <row r="104" customFormat="false" ht="12" hidden="false" customHeight="false" outlineLevel="0" collapsed="false">
      <c r="A104" s="191" t="s">
        <v>480</v>
      </c>
      <c r="B104" s="225"/>
      <c r="C104" s="226"/>
      <c r="D104" s="222" t="n">
        <v>2</v>
      </c>
      <c r="E104" s="223" t="n">
        <v>2</v>
      </c>
    </row>
    <row r="105" customFormat="false" ht="12" hidden="false" customHeight="false" outlineLevel="0" collapsed="false">
      <c r="A105" s="191" t="s">
        <v>484</v>
      </c>
      <c r="B105" s="225"/>
      <c r="C105" s="226"/>
      <c r="D105" s="222" t="n">
        <v>88</v>
      </c>
      <c r="E105" s="223" t="n">
        <v>88</v>
      </c>
    </row>
    <row r="106" customFormat="false" ht="12" hidden="false" customHeight="false" outlineLevel="0" collapsed="false">
      <c r="A106" s="191" t="s">
        <v>777</v>
      </c>
      <c r="B106" s="220" t="n">
        <v>73</v>
      </c>
      <c r="C106" s="221" t="n">
        <v>75</v>
      </c>
      <c r="D106" s="224"/>
      <c r="E106" s="223" t="n">
        <v>148</v>
      </c>
    </row>
    <row r="107" customFormat="false" ht="12" hidden="false" customHeight="false" outlineLevel="0" collapsed="false">
      <c r="A107" s="191" t="s">
        <v>488</v>
      </c>
      <c r="B107" s="225"/>
      <c r="C107" s="226"/>
      <c r="D107" s="222" t="n">
        <v>1</v>
      </c>
      <c r="E107" s="223" t="n">
        <v>1</v>
      </c>
    </row>
    <row r="108" customFormat="false" ht="12" hidden="false" customHeight="false" outlineLevel="0" collapsed="false">
      <c r="A108" s="191" t="s">
        <v>683</v>
      </c>
      <c r="B108" s="220" t="n">
        <v>3</v>
      </c>
      <c r="C108" s="221" t="n">
        <v>1</v>
      </c>
      <c r="D108" s="222" t="n">
        <v>2</v>
      </c>
      <c r="E108" s="223" t="n">
        <v>6</v>
      </c>
    </row>
    <row r="109" customFormat="false" ht="12" hidden="false" customHeight="false" outlineLevel="0" collapsed="false">
      <c r="A109" s="191" t="s">
        <v>496</v>
      </c>
      <c r="B109" s="220" t="n">
        <v>939</v>
      </c>
      <c r="C109" s="221" t="n">
        <v>386</v>
      </c>
      <c r="D109" s="222" t="n">
        <v>481</v>
      </c>
      <c r="E109" s="223" t="n">
        <v>1806</v>
      </c>
    </row>
    <row r="110" customFormat="false" ht="12" hidden="false" customHeight="false" outlineLevel="0" collapsed="false">
      <c r="A110" s="191" t="s">
        <v>500</v>
      </c>
      <c r="B110" s="220" t="n">
        <v>1401</v>
      </c>
      <c r="C110" s="221" t="n">
        <v>887</v>
      </c>
      <c r="D110" s="222" t="n">
        <v>1586</v>
      </c>
      <c r="E110" s="223" t="n">
        <v>3874</v>
      </c>
    </row>
    <row r="111" customFormat="false" ht="12" hidden="false" customHeight="false" outlineLevel="0" collapsed="false">
      <c r="A111" s="191" t="s">
        <v>504</v>
      </c>
      <c r="B111" s="220" t="n">
        <v>131</v>
      </c>
      <c r="C111" s="221" t="n">
        <v>59</v>
      </c>
      <c r="D111" s="222" t="n">
        <v>102</v>
      </c>
      <c r="E111" s="223" t="n">
        <v>292</v>
      </c>
    </row>
    <row r="112" customFormat="false" ht="12" hidden="false" customHeight="false" outlineLevel="0" collapsed="false">
      <c r="A112" s="191" t="s">
        <v>508</v>
      </c>
      <c r="B112" s="225"/>
      <c r="C112" s="221" t="n">
        <v>3</v>
      </c>
      <c r="D112" s="222" t="n">
        <v>8</v>
      </c>
      <c r="E112" s="223" t="n">
        <v>11</v>
      </c>
    </row>
    <row r="113" customFormat="false" ht="12" hidden="false" customHeight="false" outlineLevel="0" collapsed="false">
      <c r="A113" s="191" t="s">
        <v>512</v>
      </c>
      <c r="B113" s="220" t="n">
        <v>2358</v>
      </c>
      <c r="C113" s="221" t="n">
        <v>1358</v>
      </c>
      <c r="D113" s="222" t="n">
        <v>994</v>
      </c>
      <c r="E113" s="223" t="n">
        <v>4710</v>
      </c>
    </row>
    <row r="114" customFormat="false" ht="12" hidden="false" customHeight="false" outlineLevel="0" collapsed="false">
      <c r="A114" s="191" t="s">
        <v>891</v>
      </c>
      <c r="B114" s="225"/>
      <c r="C114" s="221" t="n">
        <v>1</v>
      </c>
      <c r="D114" s="224"/>
      <c r="E114" s="223" t="n">
        <v>1</v>
      </c>
    </row>
    <row r="115" customFormat="false" ht="12" hidden="false" customHeight="false" outlineLevel="0" collapsed="false">
      <c r="A115" s="191" t="s">
        <v>516</v>
      </c>
      <c r="B115" s="220" t="n">
        <v>168</v>
      </c>
      <c r="C115" s="221" t="n">
        <v>128</v>
      </c>
      <c r="D115" s="222" t="n">
        <v>176</v>
      </c>
      <c r="E115" s="223" t="n">
        <v>472</v>
      </c>
    </row>
    <row r="116" customFormat="false" ht="12" hidden="false" customHeight="false" outlineLevel="0" collapsed="false">
      <c r="A116" s="191" t="s">
        <v>520</v>
      </c>
      <c r="B116" s="220" t="n">
        <v>1388</v>
      </c>
      <c r="C116" s="221" t="n">
        <v>852</v>
      </c>
      <c r="D116" s="222" t="n">
        <v>1253</v>
      </c>
      <c r="E116" s="223" t="n">
        <v>3493</v>
      </c>
    </row>
    <row r="117" customFormat="false" ht="12" hidden="false" customHeight="false" outlineLevel="0" collapsed="false">
      <c r="A117" s="191" t="s">
        <v>524</v>
      </c>
      <c r="B117" s="220" t="n">
        <v>799</v>
      </c>
      <c r="C117" s="221" t="n">
        <v>1212</v>
      </c>
      <c r="D117" s="222" t="n">
        <v>1433</v>
      </c>
      <c r="E117" s="223" t="n">
        <v>3444</v>
      </c>
    </row>
    <row r="118" customFormat="false" ht="12" hidden="false" customHeight="false" outlineLevel="0" collapsed="false">
      <c r="A118" s="191" t="s">
        <v>807</v>
      </c>
      <c r="B118" s="225"/>
      <c r="C118" s="221" t="n">
        <v>1</v>
      </c>
      <c r="D118" s="224"/>
      <c r="E118" s="223" t="n">
        <v>1</v>
      </c>
    </row>
    <row r="119" customFormat="false" ht="12" hidden="false" customHeight="false" outlineLevel="0" collapsed="false">
      <c r="A119" s="191" t="s">
        <v>528</v>
      </c>
      <c r="B119" s="220" t="n">
        <v>18</v>
      </c>
      <c r="C119" s="221" t="n">
        <v>4</v>
      </c>
      <c r="D119" s="222" t="n">
        <v>4</v>
      </c>
      <c r="E119" s="223" t="n">
        <v>26</v>
      </c>
    </row>
    <row r="120" customFormat="false" ht="12" hidden="false" customHeight="false" outlineLevel="0" collapsed="false">
      <c r="A120" s="191" t="s">
        <v>532</v>
      </c>
      <c r="B120" s="220" t="n">
        <v>13</v>
      </c>
      <c r="C120" s="221" t="n">
        <v>17</v>
      </c>
      <c r="D120" s="222" t="n">
        <v>14</v>
      </c>
      <c r="E120" s="223" t="n">
        <v>44</v>
      </c>
    </row>
    <row r="121" customFormat="false" ht="12" hidden="false" customHeight="false" outlineLevel="0" collapsed="false">
      <c r="A121" s="191" t="s">
        <v>900</v>
      </c>
      <c r="B121" s="225"/>
      <c r="C121" s="226"/>
      <c r="D121" s="222" t="n">
        <v>2</v>
      </c>
      <c r="E121" s="223" t="n">
        <v>2</v>
      </c>
    </row>
    <row r="122" customFormat="false" ht="12" hidden="false" customHeight="false" outlineLevel="0" collapsed="false">
      <c r="A122" s="191" t="s">
        <v>536</v>
      </c>
      <c r="B122" s="220" t="n">
        <v>16</v>
      </c>
      <c r="C122" s="221" t="n">
        <v>8</v>
      </c>
      <c r="D122" s="222" t="n">
        <v>12</v>
      </c>
      <c r="E122" s="223" t="n">
        <v>36</v>
      </c>
    </row>
    <row r="123" customFormat="false" ht="12" hidden="false" customHeight="false" outlineLevel="0" collapsed="false">
      <c r="A123" s="191" t="s">
        <v>540</v>
      </c>
      <c r="B123" s="220" t="n">
        <v>1226</v>
      </c>
      <c r="C123" s="221" t="n">
        <v>919</v>
      </c>
      <c r="D123" s="222" t="n">
        <v>1304</v>
      </c>
      <c r="E123" s="223" t="n">
        <v>3449</v>
      </c>
    </row>
    <row r="124" customFormat="false" ht="12" hidden="false" customHeight="false" outlineLevel="0" collapsed="false">
      <c r="A124" s="191" t="s">
        <v>544</v>
      </c>
      <c r="B124" s="225"/>
      <c r="C124" s="221" t="n">
        <v>1</v>
      </c>
      <c r="D124" s="224"/>
      <c r="E124" s="223" t="n">
        <v>1</v>
      </c>
    </row>
    <row r="125" customFormat="false" ht="12" hidden="false" customHeight="false" outlineLevel="0" collapsed="false">
      <c r="A125" s="191" t="s">
        <v>548</v>
      </c>
      <c r="B125" s="220" t="n">
        <v>550</v>
      </c>
      <c r="C125" s="221" t="n">
        <v>517</v>
      </c>
      <c r="D125" s="222" t="n">
        <v>445</v>
      </c>
      <c r="E125" s="223" t="n">
        <v>1512</v>
      </c>
    </row>
    <row r="126" customFormat="false" ht="12" hidden="false" customHeight="false" outlineLevel="0" collapsed="false">
      <c r="A126" s="191" t="s">
        <v>552</v>
      </c>
      <c r="B126" s="220" t="n">
        <v>196</v>
      </c>
      <c r="C126" s="221" t="n">
        <v>58</v>
      </c>
      <c r="D126" s="222" t="n">
        <v>98</v>
      </c>
      <c r="E126" s="223" t="n">
        <v>352</v>
      </c>
    </row>
    <row r="127" customFormat="false" ht="12" hidden="false" customHeight="false" outlineLevel="0" collapsed="false">
      <c r="A127" s="191" t="s">
        <v>556</v>
      </c>
      <c r="B127" s="225"/>
      <c r="C127" s="226"/>
      <c r="D127" s="222" t="n">
        <v>3</v>
      </c>
      <c r="E127" s="223" t="n">
        <v>3</v>
      </c>
    </row>
    <row r="128" customFormat="false" ht="12" hidden="false" customHeight="false" outlineLevel="0" collapsed="false">
      <c r="A128" s="191" t="s">
        <v>560</v>
      </c>
      <c r="B128" s="220" t="n">
        <v>12</v>
      </c>
      <c r="C128" s="221" t="n">
        <v>26</v>
      </c>
      <c r="D128" s="222" t="n">
        <v>32</v>
      </c>
      <c r="E128" s="223" t="n">
        <v>70</v>
      </c>
    </row>
    <row r="129" customFormat="false" ht="12" hidden="false" customHeight="false" outlineLevel="0" collapsed="false">
      <c r="A129" s="191" t="s">
        <v>564</v>
      </c>
      <c r="B129" s="220" t="n">
        <v>1</v>
      </c>
      <c r="C129" s="221" t="n">
        <v>3</v>
      </c>
      <c r="D129" s="222" t="n">
        <v>2</v>
      </c>
      <c r="E129" s="223" t="n">
        <v>6</v>
      </c>
    </row>
    <row r="130" customFormat="false" ht="12" hidden="false" customHeight="false" outlineLevel="0" collapsed="false">
      <c r="A130" s="191" t="s">
        <v>568</v>
      </c>
      <c r="B130" s="220" t="n">
        <v>178</v>
      </c>
      <c r="C130" s="221" t="n">
        <v>63</v>
      </c>
      <c r="D130" s="222" t="n">
        <v>204</v>
      </c>
      <c r="E130" s="223" t="n">
        <v>445</v>
      </c>
    </row>
    <row r="131" customFormat="false" ht="12" hidden="false" customHeight="false" outlineLevel="0" collapsed="false">
      <c r="A131" s="191" t="s">
        <v>572</v>
      </c>
      <c r="B131" s="220" t="n">
        <v>1412</v>
      </c>
      <c r="C131" s="221" t="n">
        <v>1143</v>
      </c>
      <c r="D131" s="222" t="n">
        <v>2695</v>
      </c>
      <c r="E131" s="223" t="n">
        <v>5250</v>
      </c>
    </row>
    <row r="132" customFormat="false" ht="12" hidden="false" customHeight="false" outlineLevel="0" collapsed="false">
      <c r="A132" s="191" t="s">
        <v>688</v>
      </c>
      <c r="B132" s="225"/>
      <c r="C132" s="226"/>
      <c r="D132" s="222" t="n">
        <v>2</v>
      </c>
      <c r="E132" s="223" t="n">
        <v>2</v>
      </c>
    </row>
    <row r="133" customFormat="false" ht="12" hidden="false" customHeight="false" outlineLevel="0" collapsed="false">
      <c r="A133" s="191" t="s">
        <v>576</v>
      </c>
      <c r="B133" s="225"/>
      <c r="C133" s="226"/>
      <c r="D133" s="222" t="n">
        <v>1</v>
      </c>
      <c r="E133" s="223" t="n">
        <v>1</v>
      </c>
    </row>
    <row r="134" customFormat="false" ht="12" hidden="false" customHeight="false" outlineLevel="0" collapsed="false">
      <c r="A134" s="191" t="s">
        <v>580</v>
      </c>
      <c r="B134" s="220" t="n">
        <v>10</v>
      </c>
      <c r="C134" s="221" t="n">
        <v>3</v>
      </c>
      <c r="D134" s="222" t="n">
        <v>11</v>
      </c>
      <c r="E134" s="223" t="n">
        <v>24</v>
      </c>
    </row>
    <row r="135" customFormat="false" ht="12" hidden="false" customHeight="false" outlineLevel="0" collapsed="false">
      <c r="A135" s="191" t="s">
        <v>584</v>
      </c>
      <c r="B135" s="220" t="n">
        <v>321</v>
      </c>
      <c r="C135" s="221" t="n">
        <v>154</v>
      </c>
      <c r="D135" s="222" t="n">
        <v>390</v>
      </c>
      <c r="E135" s="223" t="n">
        <v>865</v>
      </c>
    </row>
    <row r="136" customFormat="false" ht="12" hidden="false" customHeight="false" outlineLevel="0" collapsed="false">
      <c r="A136" s="191" t="s">
        <v>588</v>
      </c>
      <c r="B136" s="220" t="n">
        <v>22</v>
      </c>
      <c r="C136" s="221" t="n">
        <v>8</v>
      </c>
      <c r="D136" s="222" t="n">
        <v>16</v>
      </c>
      <c r="E136" s="223" t="n">
        <v>46</v>
      </c>
    </row>
    <row r="137" customFormat="false" ht="12" hidden="false" customHeight="false" outlineLevel="0" collapsed="false">
      <c r="A137" s="191" t="s">
        <v>592</v>
      </c>
      <c r="B137" s="220" t="n">
        <v>8</v>
      </c>
      <c r="C137" s="221" t="n">
        <v>5</v>
      </c>
      <c r="D137" s="222" t="n">
        <v>7</v>
      </c>
      <c r="E137" s="223" t="n">
        <v>20</v>
      </c>
    </row>
    <row r="138" customFormat="false" ht="12" hidden="false" customHeight="false" outlineLevel="0" collapsed="false">
      <c r="A138" s="191" t="s">
        <v>596</v>
      </c>
      <c r="B138" s="220" t="n">
        <v>6</v>
      </c>
      <c r="C138" s="221" t="n">
        <v>5</v>
      </c>
      <c r="D138" s="222" t="n">
        <v>16</v>
      </c>
      <c r="E138" s="223" t="n">
        <v>27</v>
      </c>
    </row>
    <row r="139" customFormat="false" ht="12" hidden="false" customHeight="false" outlineLevel="0" collapsed="false">
      <c r="A139" s="191" t="s">
        <v>600</v>
      </c>
      <c r="B139" s="220" t="n">
        <v>153</v>
      </c>
      <c r="C139" s="221" t="n">
        <v>55</v>
      </c>
      <c r="D139" s="222" t="n">
        <v>274</v>
      </c>
      <c r="E139" s="223" t="n">
        <v>482</v>
      </c>
    </row>
    <row r="140" customFormat="false" ht="12" hidden="false" customHeight="false" outlineLevel="0" collapsed="false">
      <c r="A140" s="191" t="s">
        <v>604</v>
      </c>
      <c r="B140" s="220" t="n">
        <v>40</v>
      </c>
      <c r="C140" s="221" t="n">
        <v>13</v>
      </c>
      <c r="D140" s="222" t="n">
        <v>37</v>
      </c>
      <c r="E140" s="223" t="n">
        <v>90</v>
      </c>
    </row>
    <row r="141" customFormat="false" ht="12" hidden="false" customHeight="false" outlineLevel="0" collapsed="false">
      <c r="A141" s="191" t="s">
        <v>608</v>
      </c>
      <c r="B141" s="220" t="n">
        <v>1434</v>
      </c>
      <c r="C141" s="221" t="n">
        <v>682</v>
      </c>
      <c r="D141" s="222" t="n">
        <v>767</v>
      </c>
      <c r="E141" s="223" t="n">
        <v>2883</v>
      </c>
    </row>
    <row r="142" customFormat="false" ht="12" hidden="false" customHeight="false" outlineLevel="0" collapsed="false">
      <c r="A142" s="191" t="s">
        <v>612</v>
      </c>
      <c r="B142" s="220" t="n">
        <v>56</v>
      </c>
      <c r="C142" s="221" t="n">
        <v>60</v>
      </c>
      <c r="D142" s="222" t="n">
        <v>75</v>
      </c>
      <c r="E142" s="223" t="n">
        <v>191</v>
      </c>
    </row>
    <row r="143" customFormat="false" ht="12" hidden="false" customHeight="false" outlineLevel="0" collapsed="false">
      <c r="A143" s="191" t="s">
        <v>616</v>
      </c>
      <c r="B143" s="220" t="n">
        <v>5</v>
      </c>
      <c r="C143" s="221" t="n">
        <v>11</v>
      </c>
      <c r="D143" s="222" t="n">
        <v>11</v>
      </c>
      <c r="E143" s="223" t="n">
        <v>27</v>
      </c>
    </row>
    <row r="144" customFormat="false" ht="12" hidden="false" customHeight="false" outlineLevel="0" collapsed="false">
      <c r="A144" s="191" t="s">
        <v>620</v>
      </c>
      <c r="B144" s="225"/>
      <c r="C144" s="226"/>
      <c r="D144" s="222" t="n">
        <v>2</v>
      </c>
      <c r="E144" s="223" t="n">
        <v>2</v>
      </c>
    </row>
    <row r="145" customFormat="false" ht="12" hidden="false" customHeight="false" outlineLevel="0" collapsed="false">
      <c r="A145" s="191" t="s">
        <v>624</v>
      </c>
      <c r="B145" s="220" t="n">
        <v>2</v>
      </c>
      <c r="C145" s="221" t="n">
        <v>4</v>
      </c>
      <c r="D145" s="222" t="n">
        <v>3</v>
      </c>
      <c r="E145" s="223" t="n">
        <v>9</v>
      </c>
    </row>
    <row r="146" customFormat="false" ht="12" hidden="false" customHeight="false" outlineLevel="0" collapsed="false">
      <c r="A146" s="191" t="s">
        <v>904</v>
      </c>
      <c r="B146" s="227" t="n">
        <v>66437</v>
      </c>
      <c r="C146" s="228" t="n">
        <v>42020</v>
      </c>
      <c r="D146" s="229" t="n">
        <v>68403</v>
      </c>
      <c r="E146" s="230" t="n">
        <v>176860</v>
      </c>
    </row>
    <row r="147" customFormat="false" ht="12" hidden="false" customHeight="false" outlineLevel="0" collapsed="false">
      <c r="A147" s="231" t="s">
        <v>903</v>
      </c>
      <c r="B147" s="232" t="n">
        <v>132864</v>
      </c>
      <c r="C147" s="233" t="n">
        <v>84041</v>
      </c>
      <c r="D147" s="234" t="n">
        <v>136806</v>
      </c>
      <c r="E147" s="235" t="n">
        <v>353711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27"/>
  <sheetViews>
    <sheetView showFormulas="false" showGridLines="true" showRowColHeaders="true" showZeros="true" rightToLeft="false" tabSelected="false" showOutlineSymbols="true" defaultGridColor="true" view="normal" topLeftCell="A1" colorId="64" zoomScale="131" zoomScaleNormal="131" zoomScalePageLayoutView="100" workbookViewId="0">
      <selection pane="topLeft" activeCell="A1" activeCellId="0" sqref="A1"/>
    </sheetView>
  </sheetViews>
  <sheetFormatPr defaultColWidth="11.76953125" defaultRowHeight="12" customHeight="true" zeroHeight="false" outlineLevelRow="0" outlineLevelCol="0"/>
  <cols>
    <col collapsed="false" customWidth="true" hidden="false" outlineLevel="0" max="2" min="1" style="2" width="11.07"/>
    <col collapsed="false" customWidth="true" hidden="false" outlineLevel="0" max="3" min="3" style="81" width="11.46"/>
    <col collapsed="false" customWidth="true" hidden="false" outlineLevel="0" max="64" min="4" style="2" width="11.07"/>
  </cols>
  <sheetData>
    <row r="1" customFormat="false" ht="12" hidden="false" customHeight="false" outlineLevel="0" collapsed="false">
      <c r="A1" s="203" t="s">
        <v>738</v>
      </c>
      <c r="B1" s="203" t="s">
        <v>739</v>
      </c>
      <c r="C1" s="206" t="s">
        <v>905</v>
      </c>
      <c r="D1" s="203" t="s">
        <v>906</v>
      </c>
      <c r="E1" s="2" t="s">
        <v>907</v>
      </c>
      <c r="F1" s="2" t="s">
        <v>908</v>
      </c>
      <c r="G1" s="2" t="s">
        <v>909</v>
      </c>
    </row>
    <row r="2" customFormat="false" ht="12" hidden="false" customHeight="false" outlineLevel="0" collapsed="false">
      <c r="A2" s="2" t="s">
        <v>746</v>
      </c>
      <c r="B2" s="2" t="s">
        <v>108</v>
      </c>
      <c r="C2" s="81" t="n">
        <v>124</v>
      </c>
      <c r="D2" s="2" t="n">
        <f aca="false">E2-C2</f>
        <v>3073</v>
      </c>
      <c r="E2" s="2" t="n">
        <v>3197</v>
      </c>
      <c r="F2" s="205" t="n">
        <f aca="false">+C2/E2</f>
        <v>0.0387863622145762</v>
      </c>
    </row>
    <row r="3" customFormat="false" ht="12" hidden="false" customHeight="false" outlineLevel="0" collapsed="false">
      <c r="A3" s="2" t="s">
        <v>747</v>
      </c>
      <c r="B3" s="2" t="s">
        <v>748</v>
      </c>
      <c r="C3" s="81" t="n">
        <v>7</v>
      </c>
      <c r="D3" s="2" t="n">
        <f aca="false">E3-C3</f>
        <v>3</v>
      </c>
      <c r="E3" s="2" t="n">
        <v>10</v>
      </c>
      <c r="F3" s="205" t="n">
        <f aca="false">+C3/E3</f>
        <v>0.7</v>
      </c>
    </row>
    <row r="4" customFormat="false" ht="12" hidden="false" customHeight="false" outlineLevel="0" collapsed="false">
      <c r="A4" s="2" t="s">
        <v>749</v>
      </c>
      <c r="B4" s="2" t="s">
        <v>112</v>
      </c>
      <c r="C4" s="81" t="n">
        <v>2414</v>
      </c>
      <c r="D4" s="2" t="n">
        <f aca="false">E4-C4</f>
        <v>2866</v>
      </c>
      <c r="E4" s="2" t="n">
        <v>5280</v>
      </c>
      <c r="F4" s="205" t="n">
        <f aca="false">+C4/E4</f>
        <v>0.45719696969697</v>
      </c>
    </row>
    <row r="5" customFormat="false" ht="12" hidden="false" customHeight="false" outlineLevel="0" collapsed="false">
      <c r="A5" s="2" t="s">
        <v>750</v>
      </c>
      <c r="B5" s="2" t="s">
        <v>236</v>
      </c>
      <c r="C5" s="81" t="n">
        <v>253</v>
      </c>
      <c r="D5" s="2" t="n">
        <f aca="false">E5-C5</f>
        <v>820</v>
      </c>
      <c r="E5" s="2" t="n">
        <v>1073</v>
      </c>
      <c r="F5" s="205" t="n">
        <f aca="false">+C5/E5</f>
        <v>0.235787511649581</v>
      </c>
    </row>
    <row r="6" customFormat="false" ht="12" hidden="false" customHeight="false" outlineLevel="0" collapsed="false">
      <c r="A6" s="2" t="s">
        <v>751</v>
      </c>
      <c r="B6" s="2" t="s">
        <v>120</v>
      </c>
      <c r="C6" s="81" t="n">
        <v>242</v>
      </c>
      <c r="D6" s="2" t="n">
        <f aca="false">E6-C6</f>
        <v>184</v>
      </c>
      <c r="E6" s="2" t="n">
        <v>426</v>
      </c>
      <c r="F6" s="205" t="n">
        <f aca="false">+C6/E6</f>
        <v>0.568075117370892</v>
      </c>
    </row>
    <row r="7" customFormat="false" ht="12" hidden="false" customHeight="false" outlineLevel="0" collapsed="false">
      <c r="A7" s="2" t="s">
        <v>752</v>
      </c>
      <c r="B7" s="2" t="s">
        <v>124</v>
      </c>
      <c r="C7" s="81" t="n">
        <v>0</v>
      </c>
      <c r="D7" s="2" t="n">
        <f aca="false">E7-C7</f>
        <v>2</v>
      </c>
      <c r="E7" s="2" t="n">
        <v>2</v>
      </c>
      <c r="F7" s="205" t="n">
        <f aca="false">+C7/E7</f>
        <v>0</v>
      </c>
    </row>
    <row r="8" customFormat="false" ht="12" hidden="false" customHeight="false" outlineLevel="0" collapsed="false">
      <c r="A8" s="2" t="s">
        <v>753</v>
      </c>
      <c r="B8" s="2" t="s">
        <v>116</v>
      </c>
      <c r="C8" s="81" t="n">
        <v>637</v>
      </c>
      <c r="D8" s="2" t="n">
        <f aca="false">E8-C8</f>
        <v>576</v>
      </c>
      <c r="E8" s="2" t="n">
        <v>1213</v>
      </c>
      <c r="F8" s="205" t="n">
        <f aca="false">+C8/E8</f>
        <v>0.525144270403957</v>
      </c>
    </row>
    <row r="9" customFormat="false" ht="12" hidden="false" customHeight="false" outlineLevel="0" collapsed="false">
      <c r="A9" s="2" t="s">
        <v>754</v>
      </c>
      <c r="B9" s="2" t="s">
        <v>755</v>
      </c>
      <c r="C9" s="81" t="n">
        <v>199</v>
      </c>
      <c r="D9" s="2" t="n">
        <f aca="false">E9-C9</f>
        <v>193</v>
      </c>
      <c r="E9" s="2" t="n">
        <v>392</v>
      </c>
      <c r="F9" s="205" t="n">
        <f aca="false">+C9/E9</f>
        <v>0.50765306122449</v>
      </c>
    </row>
    <row r="10" customFormat="false" ht="12" hidden="false" customHeight="false" outlineLevel="0" collapsed="false">
      <c r="B10" s="2" t="s">
        <v>910</v>
      </c>
      <c r="D10" s="2" t="n">
        <f aca="false">E10-C10</f>
        <v>3</v>
      </c>
      <c r="E10" s="2" t="n">
        <v>3</v>
      </c>
      <c r="F10" s="205" t="n">
        <f aca="false">+C10/E10</f>
        <v>0</v>
      </c>
    </row>
    <row r="11" customFormat="false" ht="12" hidden="false" customHeight="false" outlineLevel="0" collapsed="false">
      <c r="A11" s="2" t="s">
        <v>756</v>
      </c>
      <c r="B11" s="2" t="s">
        <v>757</v>
      </c>
      <c r="C11" s="81" t="n">
        <v>1</v>
      </c>
      <c r="D11" s="2" t="n">
        <f aca="false">E11-C11</f>
        <v>1</v>
      </c>
      <c r="E11" s="2" t="n">
        <v>2</v>
      </c>
      <c r="F11" s="205" t="n">
        <f aca="false">+C11/E11</f>
        <v>0.5</v>
      </c>
    </row>
    <row r="12" customFormat="false" ht="12" hidden="false" customHeight="false" outlineLevel="0" collapsed="false">
      <c r="A12" s="2" t="s">
        <v>758</v>
      </c>
      <c r="B12" s="2" t="s">
        <v>128</v>
      </c>
      <c r="C12" s="81" t="n">
        <v>75</v>
      </c>
      <c r="D12" s="2" t="n">
        <f aca="false">E12-C12</f>
        <v>89</v>
      </c>
      <c r="E12" s="2" t="n">
        <v>164</v>
      </c>
      <c r="F12" s="205" t="n">
        <f aca="false">+C12/E12</f>
        <v>0.457317073170732</v>
      </c>
    </row>
    <row r="13" customFormat="false" ht="12" hidden="false" customHeight="false" outlineLevel="0" collapsed="false">
      <c r="A13" s="2" t="s">
        <v>759</v>
      </c>
      <c r="B13" s="2" t="s">
        <v>136</v>
      </c>
      <c r="C13" s="81" t="n">
        <v>304</v>
      </c>
      <c r="D13" s="2" t="n">
        <f aca="false">E13-C13</f>
        <v>2923</v>
      </c>
      <c r="E13" s="2" t="n">
        <v>3227</v>
      </c>
      <c r="F13" s="205" t="n">
        <f aca="false">+C13/E13</f>
        <v>0.0942051440966842</v>
      </c>
    </row>
    <row r="14" customFormat="false" ht="12" hidden="false" customHeight="false" outlineLevel="0" collapsed="false">
      <c r="A14" s="2" t="s">
        <v>760</v>
      </c>
      <c r="B14" s="2" t="s">
        <v>156</v>
      </c>
      <c r="C14" s="81" t="n">
        <v>22</v>
      </c>
      <c r="D14" s="2" t="n">
        <f aca="false">E14-C14</f>
        <v>35</v>
      </c>
      <c r="E14" s="2" t="n">
        <v>57</v>
      </c>
      <c r="F14" s="205" t="n">
        <f aca="false">+C14/E14</f>
        <v>0.385964912280702</v>
      </c>
    </row>
    <row r="15" customFormat="false" ht="12" hidden="false" customHeight="false" outlineLevel="0" collapsed="false">
      <c r="A15" s="2" t="s">
        <v>761</v>
      </c>
      <c r="B15" s="2" t="s">
        <v>168</v>
      </c>
      <c r="C15" s="81" t="n">
        <v>1</v>
      </c>
      <c r="D15" s="2" t="n">
        <f aca="false">E15-C15</f>
        <v>0</v>
      </c>
      <c r="E15" s="2" t="n">
        <v>1</v>
      </c>
      <c r="F15" s="205" t="n">
        <f aca="false">+C15/E15</f>
        <v>1</v>
      </c>
    </row>
    <row r="16" customFormat="false" ht="12" hidden="false" customHeight="false" outlineLevel="0" collapsed="false">
      <c r="A16" s="2" t="s">
        <v>762</v>
      </c>
      <c r="B16" s="2" t="s">
        <v>172</v>
      </c>
      <c r="C16" s="81" t="n">
        <v>17</v>
      </c>
      <c r="D16" s="2" t="n">
        <f aca="false">E16-C16</f>
        <v>9</v>
      </c>
      <c r="E16" s="2" t="n">
        <v>26</v>
      </c>
      <c r="F16" s="205" t="n">
        <f aca="false">+C16/E16</f>
        <v>0.653846153846154</v>
      </c>
    </row>
    <row r="17" customFormat="false" ht="12" hidden="false" customHeight="false" outlineLevel="0" collapsed="false">
      <c r="A17" s="2" t="s">
        <v>763</v>
      </c>
      <c r="B17" s="2" t="s">
        <v>426</v>
      </c>
      <c r="C17" s="81" t="n">
        <v>0</v>
      </c>
      <c r="D17" s="2" t="n">
        <f aca="false">E17-C17</f>
        <v>11</v>
      </c>
      <c r="E17" s="2" t="n">
        <v>11</v>
      </c>
      <c r="F17" s="205" t="n">
        <f aca="false">+C17/E17</f>
        <v>0</v>
      </c>
    </row>
    <row r="18" customFormat="false" ht="12" hidden="false" customHeight="false" outlineLevel="0" collapsed="false">
      <c r="A18" s="2" t="s">
        <v>764</v>
      </c>
      <c r="B18" s="2" t="s">
        <v>160</v>
      </c>
      <c r="C18" s="81" t="n">
        <v>5</v>
      </c>
      <c r="D18" s="2" t="n">
        <f aca="false">E18-C18</f>
        <v>5</v>
      </c>
      <c r="E18" s="2" t="n">
        <v>10</v>
      </c>
      <c r="F18" s="205" t="n">
        <f aca="false">+C18/E18</f>
        <v>0.5</v>
      </c>
    </row>
    <row r="19" customFormat="false" ht="12" hidden="false" customHeight="false" outlineLevel="0" collapsed="false">
      <c r="A19" s="2" t="s">
        <v>765</v>
      </c>
      <c r="B19" s="2" t="s">
        <v>132</v>
      </c>
      <c r="C19" s="81" t="n">
        <v>89</v>
      </c>
      <c r="D19" s="2" t="n">
        <f aca="false">E19-C19</f>
        <v>109</v>
      </c>
      <c r="E19" s="2" t="n">
        <v>198</v>
      </c>
      <c r="F19" s="205" t="n">
        <f aca="false">+C19/E19</f>
        <v>0.44949494949495</v>
      </c>
    </row>
    <row r="20" customFormat="false" ht="12" hidden="false" customHeight="false" outlineLevel="0" collapsed="false">
      <c r="A20" s="2" t="s">
        <v>766</v>
      </c>
      <c r="B20" s="2" t="s">
        <v>164</v>
      </c>
      <c r="C20" s="81" t="n">
        <v>11</v>
      </c>
      <c r="D20" s="2" t="n">
        <f aca="false">E20-C20</f>
        <v>5</v>
      </c>
      <c r="E20" s="2" t="n">
        <v>16</v>
      </c>
      <c r="F20" s="205" t="n">
        <f aca="false">+C20/E20</f>
        <v>0.6875</v>
      </c>
    </row>
    <row r="21" customFormat="false" ht="12" hidden="false" customHeight="false" outlineLevel="0" collapsed="false">
      <c r="A21" s="2" t="s">
        <v>767</v>
      </c>
      <c r="B21" s="2" t="s">
        <v>144</v>
      </c>
      <c r="C21" s="81" t="n">
        <v>1</v>
      </c>
      <c r="D21" s="2" t="n">
        <f aca="false">E21-C21</f>
        <v>0</v>
      </c>
      <c r="E21" s="2" t="n">
        <v>1</v>
      </c>
      <c r="F21" s="205" t="n">
        <f aca="false">+C21/E21</f>
        <v>1</v>
      </c>
    </row>
    <row r="22" customFormat="false" ht="12" hidden="false" customHeight="false" outlineLevel="0" collapsed="false">
      <c r="A22" s="2" t="s">
        <v>768</v>
      </c>
      <c r="B22" s="2" t="s">
        <v>140</v>
      </c>
      <c r="C22" s="81" t="n">
        <v>24</v>
      </c>
      <c r="D22" s="2" t="n">
        <f aca="false">E22-C22</f>
        <v>56</v>
      </c>
      <c r="E22" s="2" t="n">
        <v>80</v>
      </c>
      <c r="F22" s="205" t="n">
        <f aca="false">+C22/E22</f>
        <v>0.3</v>
      </c>
    </row>
    <row r="23" customFormat="false" ht="12" hidden="false" customHeight="false" outlineLevel="0" collapsed="false">
      <c r="A23" s="2" t="s">
        <v>769</v>
      </c>
      <c r="B23" s="2" t="s">
        <v>152</v>
      </c>
      <c r="C23" s="81" t="n">
        <v>27</v>
      </c>
      <c r="D23" s="2" t="n">
        <f aca="false">E23-C23</f>
        <v>35</v>
      </c>
      <c r="E23" s="2" t="n">
        <v>62</v>
      </c>
      <c r="F23" s="205" t="n">
        <f aca="false">+C23/E23</f>
        <v>0.435483870967742</v>
      </c>
    </row>
    <row r="24" customFormat="false" ht="12" hidden="false" customHeight="false" outlineLevel="0" collapsed="false">
      <c r="A24" s="2" t="s">
        <v>770</v>
      </c>
      <c r="B24" s="2" t="s">
        <v>354</v>
      </c>
      <c r="C24" s="81" t="n">
        <v>10</v>
      </c>
      <c r="D24" s="2" t="n">
        <f aca="false">E24-C24</f>
        <v>20</v>
      </c>
      <c r="E24" s="2" t="n">
        <v>30</v>
      </c>
      <c r="F24" s="205" t="n">
        <f aca="false">+C24/E24</f>
        <v>0.333333333333333</v>
      </c>
    </row>
    <row r="25" customFormat="false" ht="12" hidden="false" customHeight="false" outlineLevel="0" collapsed="false">
      <c r="A25" s="2" t="s">
        <v>771</v>
      </c>
      <c r="B25" s="2" t="s">
        <v>200</v>
      </c>
      <c r="C25" s="81" t="n">
        <v>116</v>
      </c>
      <c r="D25" s="2" t="n">
        <f aca="false">E25-C25</f>
        <v>219</v>
      </c>
      <c r="E25" s="2" t="n">
        <v>335</v>
      </c>
      <c r="F25" s="205" t="n">
        <f aca="false">+C25/E25</f>
        <v>0.346268656716418</v>
      </c>
    </row>
    <row r="26" customFormat="false" ht="12" hidden="false" customHeight="false" outlineLevel="0" collapsed="false">
      <c r="A26" s="2" t="s">
        <v>772</v>
      </c>
      <c r="B26" s="2" t="s">
        <v>658</v>
      </c>
      <c r="C26" s="81" t="n">
        <v>2</v>
      </c>
      <c r="D26" s="2" t="n">
        <f aca="false">E26-C26</f>
        <v>0</v>
      </c>
      <c r="E26" s="2" t="n">
        <v>2</v>
      </c>
      <c r="F26" s="205" t="n">
        <f aca="false">+C26/E26</f>
        <v>1</v>
      </c>
    </row>
    <row r="27" customFormat="false" ht="12" hidden="false" customHeight="false" outlineLevel="0" collapsed="false">
      <c r="A27" s="2" t="s">
        <v>773</v>
      </c>
      <c r="B27" s="2" t="s">
        <v>220</v>
      </c>
      <c r="C27" s="81" t="n">
        <v>0</v>
      </c>
      <c r="D27" s="2" t="n">
        <f aca="false">E27-C27</f>
        <v>1</v>
      </c>
      <c r="E27" s="2" t="n">
        <v>1</v>
      </c>
      <c r="F27" s="205" t="n">
        <f aca="false">+C27/E27</f>
        <v>0</v>
      </c>
    </row>
    <row r="28" customFormat="false" ht="12" hidden="false" customHeight="false" outlineLevel="0" collapsed="false">
      <c r="A28" s="2" t="s">
        <v>774</v>
      </c>
      <c r="B28" s="2" t="s">
        <v>184</v>
      </c>
      <c r="C28" s="81" t="n">
        <v>50</v>
      </c>
      <c r="D28" s="2" t="n">
        <f aca="false">E28-C28</f>
        <v>121</v>
      </c>
      <c r="E28" s="2" t="n">
        <v>171</v>
      </c>
      <c r="F28" s="205" t="n">
        <f aca="false">+C28/E28</f>
        <v>0.292397660818713</v>
      </c>
    </row>
    <row r="29" customFormat="false" ht="12" hidden="false" customHeight="false" outlineLevel="0" collapsed="false">
      <c r="A29" s="2" t="s">
        <v>775</v>
      </c>
      <c r="B29" s="2" t="s">
        <v>196</v>
      </c>
      <c r="C29" s="81" t="n">
        <v>1</v>
      </c>
      <c r="D29" s="2" t="n">
        <f aca="false">E29-C29</f>
        <v>0</v>
      </c>
      <c r="E29" s="2" t="n">
        <v>1</v>
      </c>
      <c r="F29" s="205" t="n">
        <f aca="false">+C29/E29</f>
        <v>1</v>
      </c>
    </row>
    <row r="30" customFormat="false" ht="12" hidden="false" customHeight="false" outlineLevel="0" collapsed="false">
      <c r="A30" s="2" t="s">
        <v>776</v>
      </c>
      <c r="B30" s="2" t="s">
        <v>204</v>
      </c>
      <c r="C30" s="81" t="n">
        <v>730</v>
      </c>
      <c r="D30" s="2" t="n">
        <f aca="false">E30-C30</f>
        <v>841</v>
      </c>
      <c r="E30" s="2" t="n">
        <v>1571</v>
      </c>
      <c r="F30" s="205" t="n">
        <f aca="false">+C30/E30</f>
        <v>0.464672183322724</v>
      </c>
    </row>
    <row r="31" customFormat="false" ht="12" hidden="false" customHeight="false" outlineLevel="0" collapsed="false">
      <c r="A31" s="2" t="s">
        <v>779</v>
      </c>
      <c r="B31" s="2" t="s">
        <v>208</v>
      </c>
      <c r="C31" s="81" t="n">
        <v>38</v>
      </c>
      <c r="D31" s="2" t="n">
        <f aca="false">E31-C31</f>
        <v>48</v>
      </c>
      <c r="E31" s="2" t="n">
        <v>86</v>
      </c>
      <c r="F31" s="205" t="n">
        <f aca="false">+C31/E31</f>
        <v>0.441860465116279</v>
      </c>
    </row>
    <row r="32" customFormat="false" ht="12" hidden="false" customHeight="false" outlineLevel="0" collapsed="false">
      <c r="A32" s="2" t="s">
        <v>780</v>
      </c>
      <c r="B32" s="2" t="s">
        <v>358</v>
      </c>
      <c r="C32" s="81" t="n">
        <v>21</v>
      </c>
      <c r="D32" s="2" t="n">
        <f aca="false">E32-C32</f>
        <v>184</v>
      </c>
      <c r="E32" s="2" t="n">
        <v>205</v>
      </c>
      <c r="F32" s="205" t="n">
        <f aca="false">+C32/E32</f>
        <v>0.102439024390244</v>
      </c>
    </row>
    <row r="33" customFormat="false" ht="12" hidden="false" customHeight="false" outlineLevel="0" collapsed="false">
      <c r="A33" s="2" t="s">
        <v>781</v>
      </c>
      <c r="B33" s="2" t="s">
        <v>188</v>
      </c>
      <c r="C33" s="81" t="n">
        <v>238</v>
      </c>
      <c r="D33" s="2" t="n">
        <f aca="false">E33-C33</f>
        <v>293</v>
      </c>
      <c r="E33" s="2" t="n">
        <v>531</v>
      </c>
      <c r="F33" s="205" t="n">
        <f aca="false">+C33/E33</f>
        <v>0.448210922787194</v>
      </c>
    </row>
    <row r="34" customFormat="false" ht="12" hidden="false" customHeight="false" outlineLevel="0" collapsed="false">
      <c r="A34" s="2" t="s">
        <v>782</v>
      </c>
      <c r="B34" s="2" t="s">
        <v>783</v>
      </c>
      <c r="C34" s="81" t="n">
        <v>0</v>
      </c>
      <c r="D34" s="2" t="n">
        <f aca="false">E34-C34</f>
        <v>2</v>
      </c>
      <c r="E34" s="2" t="n">
        <v>2</v>
      </c>
      <c r="F34" s="205" t="n">
        <f aca="false">+C34/E34</f>
        <v>0</v>
      </c>
    </row>
    <row r="35" customFormat="false" ht="12" hidden="false" customHeight="false" outlineLevel="0" collapsed="false">
      <c r="A35" s="2" t="s">
        <v>784</v>
      </c>
      <c r="B35" s="2" t="s">
        <v>785</v>
      </c>
      <c r="C35" s="81" t="n">
        <v>1</v>
      </c>
      <c r="D35" s="2" t="n">
        <f aca="false">E35-C35</f>
        <v>0</v>
      </c>
      <c r="E35" s="2" t="n">
        <v>1</v>
      </c>
      <c r="F35" s="205" t="n">
        <f aca="false">+C35/E35</f>
        <v>1</v>
      </c>
    </row>
    <row r="36" customFormat="false" ht="12" hidden="false" customHeight="false" outlineLevel="0" collapsed="false">
      <c r="A36" s="2" t="s">
        <v>786</v>
      </c>
      <c r="B36" s="2" t="s">
        <v>787</v>
      </c>
      <c r="C36" s="81" t="n">
        <v>1212</v>
      </c>
      <c r="D36" s="2" t="n">
        <f aca="false">E36-C36</f>
        <v>1344</v>
      </c>
      <c r="E36" s="2" t="n">
        <v>2556</v>
      </c>
      <c r="F36" s="205" t="n">
        <f aca="false">+C36/E36</f>
        <v>0.474178403755869</v>
      </c>
    </row>
    <row r="37" customFormat="false" ht="12" hidden="false" customHeight="false" outlineLevel="0" collapsed="false">
      <c r="A37" s="2" t="s">
        <v>788</v>
      </c>
      <c r="B37" s="2" t="s">
        <v>308</v>
      </c>
      <c r="C37" s="81" t="n">
        <v>0</v>
      </c>
      <c r="D37" s="2" t="n">
        <f aca="false">E37-C37</f>
        <v>1</v>
      </c>
      <c r="E37" s="2" t="n">
        <v>1</v>
      </c>
      <c r="F37" s="205" t="n">
        <f aca="false">+C37/E37</f>
        <v>0</v>
      </c>
    </row>
    <row r="38" customFormat="false" ht="12" hidden="false" customHeight="false" outlineLevel="0" collapsed="false">
      <c r="A38" s="2" t="s">
        <v>789</v>
      </c>
      <c r="B38" s="2" t="s">
        <v>216</v>
      </c>
      <c r="C38" s="81" t="n">
        <v>16</v>
      </c>
      <c r="D38" s="2" t="n">
        <f aca="false">E38-C38</f>
        <v>26</v>
      </c>
      <c r="E38" s="2" t="n">
        <v>42</v>
      </c>
      <c r="F38" s="205" t="n">
        <f aca="false">+C38/E38</f>
        <v>0.380952380952381</v>
      </c>
    </row>
    <row r="39" customFormat="false" ht="12" hidden="false" customHeight="false" outlineLevel="0" collapsed="false">
      <c r="A39" s="2" t="s">
        <v>790</v>
      </c>
      <c r="B39" s="2" t="s">
        <v>224</v>
      </c>
      <c r="C39" s="81" t="n">
        <v>15</v>
      </c>
      <c r="D39" s="2" t="n">
        <f aca="false">E39-C39</f>
        <v>6</v>
      </c>
      <c r="E39" s="2" t="n">
        <v>21</v>
      </c>
      <c r="F39" s="205" t="n">
        <f aca="false">+C39/E39</f>
        <v>0.714285714285714</v>
      </c>
    </row>
    <row r="40" customFormat="false" ht="12" hidden="false" customHeight="false" outlineLevel="0" collapsed="false">
      <c r="A40" s="2" t="s">
        <v>791</v>
      </c>
      <c r="B40" s="2" t="s">
        <v>712</v>
      </c>
      <c r="C40" s="81" t="n">
        <v>0</v>
      </c>
      <c r="D40" s="2" t="n">
        <f aca="false">E40-C40</f>
        <v>1</v>
      </c>
      <c r="E40" s="2" t="n">
        <v>1</v>
      </c>
      <c r="F40" s="205" t="n">
        <f aca="false">+C40/E40</f>
        <v>0</v>
      </c>
    </row>
    <row r="41" customFormat="false" ht="12" hidden="false" customHeight="false" outlineLevel="0" collapsed="false">
      <c r="A41" s="2" t="s">
        <v>792</v>
      </c>
      <c r="B41" s="2" t="s">
        <v>244</v>
      </c>
      <c r="C41" s="81" t="n">
        <v>73</v>
      </c>
      <c r="D41" s="2" t="n">
        <f aca="false">E41-C41</f>
        <v>214</v>
      </c>
      <c r="E41" s="2" t="n">
        <v>287</v>
      </c>
      <c r="F41" s="205" t="n">
        <f aca="false">+C41/E41</f>
        <v>0.254355400696864</v>
      </c>
    </row>
    <row r="42" customFormat="false" ht="12" hidden="false" customHeight="false" outlineLevel="0" collapsed="false">
      <c r="A42" s="2" t="s">
        <v>793</v>
      </c>
      <c r="B42" s="2" t="s">
        <v>794</v>
      </c>
      <c r="C42" s="81" t="n">
        <v>1</v>
      </c>
      <c r="D42" s="2" t="n">
        <f aca="false">E42-C42</f>
        <v>0</v>
      </c>
      <c r="E42" s="2" t="n">
        <v>1</v>
      </c>
      <c r="F42" s="205" t="n">
        <f aca="false">+C42/E42</f>
        <v>1</v>
      </c>
    </row>
    <row r="43" customFormat="false" ht="12" hidden="false" customHeight="false" outlineLevel="0" collapsed="false">
      <c r="A43" s="2" t="s">
        <v>795</v>
      </c>
      <c r="B43" s="2" t="s">
        <v>252</v>
      </c>
      <c r="C43" s="81" t="n">
        <v>75</v>
      </c>
      <c r="D43" s="2" t="n">
        <f aca="false">E43-C43</f>
        <v>169</v>
      </c>
      <c r="E43" s="2" t="n">
        <v>244</v>
      </c>
      <c r="F43" s="205" t="n">
        <f aca="false">+C43/E43</f>
        <v>0.307377049180328</v>
      </c>
    </row>
    <row r="44" customFormat="false" ht="12" hidden="false" customHeight="false" outlineLevel="0" collapsed="false">
      <c r="A44" s="2" t="s">
        <v>796</v>
      </c>
      <c r="B44" s="2" t="s">
        <v>593</v>
      </c>
      <c r="C44" s="81" t="n">
        <v>4</v>
      </c>
      <c r="D44" s="2" t="n">
        <f aca="false">E44-C44</f>
        <v>1</v>
      </c>
      <c r="E44" s="2" t="n">
        <v>5</v>
      </c>
      <c r="F44" s="205" t="n">
        <f aca="false">+C44/E44</f>
        <v>0.8</v>
      </c>
    </row>
    <row r="45" customFormat="false" ht="12" hidden="false" customHeight="false" outlineLevel="0" collapsed="false">
      <c r="A45" s="2" t="s">
        <v>797</v>
      </c>
      <c r="B45" s="2" t="s">
        <v>260</v>
      </c>
      <c r="C45" s="81" t="n">
        <v>77</v>
      </c>
      <c r="D45" s="2" t="n">
        <f aca="false">E45-C45</f>
        <v>164</v>
      </c>
      <c r="E45" s="2" t="n">
        <v>241</v>
      </c>
      <c r="F45" s="205" t="n">
        <f aca="false">+C45/E45</f>
        <v>0.319502074688797</v>
      </c>
    </row>
    <row r="46" customFormat="false" ht="12" hidden="false" customHeight="false" outlineLevel="0" collapsed="false">
      <c r="A46" s="2" t="s">
        <v>798</v>
      </c>
      <c r="B46" s="2" t="s">
        <v>264</v>
      </c>
      <c r="C46" s="81" t="n">
        <v>61</v>
      </c>
      <c r="D46" s="2" t="n">
        <f aca="false">E46-C46</f>
        <v>45</v>
      </c>
      <c r="E46" s="2" t="n">
        <v>106</v>
      </c>
      <c r="F46" s="205" t="n">
        <f aca="false">+C46/E46</f>
        <v>0.575471698113208</v>
      </c>
    </row>
    <row r="47" customFormat="false" ht="12" hidden="false" customHeight="false" outlineLevel="0" collapsed="false">
      <c r="A47" s="2" t="s">
        <v>799</v>
      </c>
      <c r="B47" s="2" t="s">
        <v>280</v>
      </c>
      <c r="C47" s="81" t="n">
        <v>25</v>
      </c>
      <c r="D47" s="2" t="n">
        <f aca="false">E47-C47</f>
        <v>92</v>
      </c>
      <c r="E47" s="2" t="n">
        <v>117</v>
      </c>
      <c r="F47" s="205" t="n">
        <f aca="false">+C47/E47</f>
        <v>0.213675213675214</v>
      </c>
    </row>
    <row r="48" customFormat="false" ht="12" hidden="false" customHeight="false" outlineLevel="0" collapsed="false">
      <c r="A48" s="2" t="s">
        <v>800</v>
      </c>
      <c r="B48" s="2" t="s">
        <v>272</v>
      </c>
      <c r="C48" s="81" t="n">
        <v>2357</v>
      </c>
      <c r="D48" s="2" t="n">
        <f aca="false">E48-C48</f>
        <v>2888</v>
      </c>
      <c r="E48" s="2" t="n">
        <v>5245</v>
      </c>
      <c r="F48" s="205" t="n">
        <f aca="false">+C48/E48</f>
        <v>0.449380362249762</v>
      </c>
    </row>
    <row r="49" customFormat="false" ht="12" hidden="false" customHeight="false" outlineLevel="0" collapsed="false">
      <c r="A49" s="2" t="s">
        <v>801</v>
      </c>
      <c r="B49" s="2" t="s">
        <v>276</v>
      </c>
      <c r="C49" s="81" t="n">
        <v>7</v>
      </c>
      <c r="D49" s="2" t="n">
        <f aca="false">E49-C49</f>
        <v>47</v>
      </c>
      <c r="E49" s="2" t="n">
        <v>54</v>
      </c>
      <c r="F49" s="205" t="n">
        <f aca="false">+C49/E49</f>
        <v>0.12962962962963</v>
      </c>
    </row>
    <row r="50" customFormat="false" ht="12" hidden="false" customHeight="false" outlineLevel="0" collapsed="false">
      <c r="A50" s="2" t="s">
        <v>802</v>
      </c>
      <c r="B50" s="2" t="s">
        <v>284</v>
      </c>
      <c r="C50" s="81" t="n">
        <v>1328</v>
      </c>
      <c r="D50" s="2" t="n">
        <f aca="false">E50-C50</f>
        <v>3392</v>
      </c>
      <c r="E50" s="2" t="n">
        <v>4720</v>
      </c>
      <c r="F50" s="205" t="n">
        <f aca="false">+C50/E50</f>
        <v>0.28135593220339</v>
      </c>
    </row>
    <row r="51" customFormat="false" ht="12" hidden="false" customHeight="false" outlineLevel="0" collapsed="false">
      <c r="A51" s="2" t="s">
        <v>803</v>
      </c>
      <c r="B51" s="2" t="s">
        <v>288</v>
      </c>
      <c r="C51" s="81" t="n">
        <v>3</v>
      </c>
      <c r="D51" s="2" t="n">
        <f aca="false">E51-C51</f>
        <v>0</v>
      </c>
      <c r="E51" s="2" t="n">
        <v>3</v>
      </c>
      <c r="F51" s="205" t="n">
        <f aca="false">+C51/E51</f>
        <v>1</v>
      </c>
    </row>
    <row r="52" customFormat="false" ht="12" hidden="false" customHeight="false" outlineLevel="0" collapsed="false">
      <c r="A52" s="2" t="s">
        <v>804</v>
      </c>
      <c r="B52" s="2" t="s">
        <v>300</v>
      </c>
      <c r="C52" s="81" t="n">
        <v>11</v>
      </c>
      <c r="D52" s="2" t="n">
        <f aca="false">E52-C52</f>
        <v>47</v>
      </c>
      <c r="E52" s="2" t="n">
        <v>58</v>
      </c>
      <c r="F52" s="205" t="n">
        <f aca="false">+C52/E52</f>
        <v>0.189655172413793</v>
      </c>
    </row>
    <row r="53" customFormat="false" ht="12" hidden="false" customHeight="false" outlineLevel="0" collapsed="false">
      <c r="A53" s="2" t="s">
        <v>805</v>
      </c>
      <c r="B53" s="2" t="s">
        <v>312</v>
      </c>
      <c r="C53" s="81" t="n">
        <v>1153</v>
      </c>
      <c r="D53" s="2" t="n">
        <f aca="false">E53-C53</f>
        <v>1281</v>
      </c>
      <c r="E53" s="2" t="n">
        <v>2434</v>
      </c>
      <c r="F53" s="205" t="n">
        <f aca="false">+C53/E53</f>
        <v>0.473705834018077</v>
      </c>
    </row>
    <row r="54" customFormat="false" ht="12" hidden="false" customHeight="false" outlineLevel="0" collapsed="false">
      <c r="A54" s="2" t="s">
        <v>806</v>
      </c>
      <c r="B54" s="2" t="s">
        <v>304</v>
      </c>
      <c r="C54" s="81" t="n">
        <v>6</v>
      </c>
      <c r="D54" s="2" t="n">
        <f aca="false">E54-C54</f>
        <v>1</v>
      </c>
      <c r="E54" s="2" t="n">
        <v>7</v>
      </c>
      <c r="F54" s="205" t="n">
        <f aca="false">+C54/E54</f>
        <v>0.857142857142857</v>
      </c>
    </row>
    <row r="55" customFormat="false" ht="12" hidden="false" customHeight="false" outlineLevel="0" collapsed="false">
      <c r="A55" s="2" t="s">
        <v>807</v>
      </c>
      <c r="B55" s="2" t="s">
        <v>808</v>
      </c>
      <c r="C55" s="81" t="n">
        <v>0</v>
      </c>
      <c r="D55" s="2" t="n">
        <f aca="false">E55-C55</f>
        <v>1</v>
      </c>
      <c r="E55" s="2" t="n">
        <v>1</v>
      </c>
      <c r="F55" s="205" t="n">
        <f aca="false">+C55/E55</f>
        <v>0</v>
      </c>
    </row>
    <row r="56" customFormat="false" ht="12" hidden="false" customHeight="false" outlineLevel="0" collapsed="false">
      <c r="A56" s="2" t="s">
        <v>809</v>
      </c>
      <c r="B56" s="2" t="s">
        <v>324</v>
      </c>
      <c r="C56" s="81" t="n">
        <v>30</v>
      </c>
      <c r="D56" s="2" t="n">
        <f aca="false">E56-C56</f>
        <v>161</v>
      </c>
      <c r="E56" s="2" t="n">
        <v>191</v>
      </c>
      <c r="F56" s="205" t="n">
        <f aca="false">+C56/E56</f>
        <v>0.157068062827225</v>
      </c>
    </row>
    <row r="57" customFormat="false" ht="12" hidden="false" customHeight="false" outlineLevel="0" collapsed="false">
      <c r="A57" s="2" t="s">
        <v>810</v>
      </c>
      <c r="B57" s="2" t="s">
        <v>316</v>
      </c>
      <c r="C57" s="81" t="n">
        <v>0</v>
      </c>
      <c r="D57" s="2" t="n">
        <f aca="false">E57-C57</f>
        <v>1</v>
      </c>
      <c r="E57" s="2" t="n">
        <v>1</v>
      </c>
      <c r="F57" s="205" t="n">
        <f aca="false">+C57/E57</f>
        <v>0</v>
      </c>
    </row>
    <row r="58" customFormat="false" ht="12" hidden="false" customHeight="false" outlineLevel="0" collapsed="false">
      <c r="A58" s="2" t="s">
        <v>811</v>
      </c>
      <c r="B58" s="2" t="s">
        <v>328</v>
      </c>
      <c r="C58" s="81" t="n">
        <v>61</v>
      </c>
      <c r="D58" s="2" t="n">
        <f aca="false">E58-C58</f>
        <v>256</v>
      </c>
      <c r="E58" s="2" t="n">
        <v>317</v>
      </c>
      <c r="F58" s="205" t="n">
        <f aca="false">+C58/E58</f>
        <v>0.192429022082019</v>
      </c>
    </row>
    <row r="59" customFormat="false" ht="12" hidden="false" customHeight="false" outlineLevel="0" collapsed="false">
      <c r="A59" s="2" t="s">
        <v>812</v>
      </c>
      <c r="B59" s="2" t="s">
        <v>330</v>
      </c>
      <c r="C59" s="81" t="n">
        <v>124</v>
      </c>
      <c r="D59" s="2" t="n">
        <f aca="false">E59-C59</f>
        <v>217</v>
      </c>
      <c r="E59" s="2" t="n">
        <v>341</v>
      </c>
      <c r="F59" s="205" t="n">
        <f aca="false">+C59/E59</f>
        <v>0.363636363636364</v>
      </c>
    </row>
    <row r="60" customFormat="false" ht="12" hidden="false" customHeight="false" outlineLevel="0" collapsed="false">
      <c r="A60" s="2" t="s">
        <v>813</v>
      </c>
      <c r="B60" s="2" t="s">
        <v>320</v>
      </c>
      <c r="C60" s="81" t="n">
        <v>1</v>
      </c>
      <c r="D60" s="2" t="n">
        <f aca="false">E60-C60</f>
        <v>0</v>
      </c>
      <c r="E60" s="2" t="n">
        <v>1</v>
      </c>
      <c r="F60" s="205" t="n">
        <f aca="false">+C60/E60</f>
        <v>1</v>
      </c>
    </row>
    <row r="61" customFormat="false" ht="12" hidden="false" customHeight="false" outlineLevel="0" collapsed="false">
      <c r="A61" s="2" t="s">
        <v>814</v>
      </c>
      <c r="B61" s="2" t="s">
        <v>722</v>
      </c>
      <c r="C61" s="81" t="n">
        <v>1</v>
      </c>
      <c r="D61" s="2" t="n">
        <f aca="false">E61-C61</f>
        <v>1</v>
      </c>
      <c r="E61" s="2" t="n">
        <v>2</v>
      </c>
      <c r="F61" s="205" t="n">
        <f aca="false">+C61/E61</f>
        <v>0.5</v>
      </c>
    </row>
    <row r="62" customFormat="false" ht="12" hidden="false" customHeight="false" outlineLevel="0" collapsed="false">
      <c r="A62" s="2" t="s">
        <v>815</v>
      </c>
      <c r="B62" s="2" t="s">
        <v>334</v>
      </c>
      <c r="C62" s="81" t="n">
        <v>0</v>
      </c>
      <c r="D62" s="2" t="n">
        <f aca="false">E62-C62</f>
        <v>2</v>
      </c>
      <c r="E62" s="2" t="n">
        <v>2</v>
      </c>
      <c r="F62" s="205" t="n">
        <f aca="false">+C62/E62</f>
        <v>0</v>
      </c>
    </row>
    <row r="63" customFormat="false" ht="12" hidden="false" customHeight="false" outlineLevel="0" collapsed="false">
      <c r="A63" s="2" t="s">
        <v>816</v>
      </c>
      <c r="B63" s="2" t="s">
        <v>675</v>
      </c>
      <c r="C63" s="81" t="n">
        <v>1</v>
      </c>
      <c r="D63" s="2" t="n">
        <f aca="false">E63-C63</f>
        <v>0</v>
      </c>
      <c r="E63" s="2" t="n">
        <v>1</v>
      </c>
      <c r="F63" s="205" t="n">
        <f aca="false">+C63/E63</f>
        <v>1</v>
      </c>
    </row>
    <row r="64" customFormat="false" ht="12" hidden="false" customHeight="false" outlineLevel="0" collapsed="false">
      <c r="A64" s="2" t="s">
        <v>817</v>
      </c>
      <c r="B64" s="2" t="s">
        <v>338</v>
      </c>
      <c r="C64" s="81" t="n">
        <v>1</v>
      </c>
      <c r="D64" s="2" t="n">
        <f aca="false">E64-C64</f>
        <v>2</v>
      </c>
      <c r="E64" s="2" t="n">
        <v>3</v>
      </c>
      <c r="F64" s="205" t="n">
        <f aca="false">+C64/E64</f>
        <v>0.333333333333333</v>
      </c>
    </row>
    <row r="65" customFormat="false" ht="12" hidden="false" customHeight="false" outlineLevel="0" collapsed="false">
      <c r="A65" s="2" t="s">
        <v>818</v>
      </c>
      <c r="B65" s="2" t="s">
        <v>374</v>
      </c>
      <c r="C65" s="81" t="n">
        <v>39</v>
      </c>
      <c r="D65" s="2" t="n">
        <f aca="false">E65-C65</f>
        <v>52</v>
      </c>
      <c r="E65" s="2" t="n">
        <v>91</v>
      </c>
      <c r="F65" s="205" t="n">
        <f aca="false">+C65/E65</f>
        <v>0.428571428571429</v>
      </c>
    </row>
    <row r="66" customFormat="false" ht="12" hidden="false" customHeight="false" outlineLevel="0" collapsed="false">
      <c r="A66" s="2" t="s">
        <v>819</v>
      </c>
      <c r="B66" s="2" t="s">
        <v>346</v>
      </c>
      <c r="C66" s="81" t="n">
        <v>14</v>
      </c>
      <c r="D66" s="2" t="n">
        <f aca="false">E66-C66</f>
        <v>11</v>
      </c>
      <c r="E66" s="2" t="n">
        <v>25</v>
      </c>
      <c r="F66" s="205" t="n">
        <f aca="false">+C66/E66</f>
        <v>0.56</v>
      </c>
    </row>
    <row r="67" customFormat="false" ht="12" hidden="false" customHeight="false" outlineLevel="0" collapsed="false">
      <c r="A67" s="2" t="s">
        <v>820</v>
      </c>
      <c r="B67" s="2" t="s">
        <v>350</v>
      </c>
      <c r="C67" s="81" t="n">
        <v>10</v>
      </c>
      <c r="D67" s="2" t="n">
        <f aca="false">E67-C67</f>
        <v>6</v>
      </c>
      <c r="E67" s="2" t="n">
        <v>16</v>
      </c>
      <c r="F67" s="205" t="n">
        <f aca="false">+C67/E67</f>
        <v>0.625</v>
      </c>
    </row>
    <row r="68" customFormat="false" ht="12" hidden="false" customHeight="false" outlineLevel="0" collapsed="false">
      <c r="A68" s="2" t="s">
        <v>821</v>
      </c>
      <c r="B68" s="2" t="s">
        <v>609</v>
      </c>
      <c r="C68" s="81" t="n">
        <v>478</v>
      </c>
      <c r="D68" s="2" t="n">
        <f aca="false">E68-C68</f>
        <v>621</v>
      </c>
      <c r="E68" s="2" t="n">
        <v>1099</v>
      </c>
      <c r="F68" s="205" t="n">
        <f aca="false">+C68/E68</f>
        <v>0.434940855323021</v>
      </c>
    </row>
    <row r="69" customFormat="false" ht="12" hidden="false" customHeight="false" outlineLevel="0" collapsed="false">
      <c r="A69" s="2" t="s">
        <v>822</v>
      </c>
      <c r="B69" s="2" t="s">
        <v>370</v>
      </c>
      <c r="C69" s="81" t="n">
        <v>4</v>
      </c>
      <c r="D69" s="2" t="n">
        <f aca="false">E69-C69</f>
        <v>17</v>
      </c>
      <c r="E69" s="2" t="n">
        <v>21</v>
      </c>
      <c r="F69" s="205" t="n">
        <f aca="false">+C69/E69</f>
        <v>0.19047619047619</v>
      </c>
    </row>
    <row r="70" customFormat="false" ht="12" hidden="false" customHeight="false" outlineLevel="0" collapsed="false">
      <c r="A70" s="2" t="s">
        <v>823</v>
      </c>
      <c r="B70" s="2" t="s">
        <v>378</v>
      </c>
      <c r="C70" s="81" t="n">
        <v>1</v>
      </c>
      <c r="D70" s="2" t="n">
        <f aca="false">E70-C70</f>
        <v>5</v>
      </c>
      <c r="E70" s="2" t="n">
        <v>6</v>
      </c>
      <c r="F70" s="205" t="n">
        <f aca="false">+C70/E70</f>
        <v>0.166666666666667</v>
      </c>
    </row>
    <row r="71" customFormat="false" ht="12" hidden="false" customHeight="false" outlineLevel="0" collapsed="false">
      <c r="A71" s="2" t="s">
        <v>824</v>
      </c>
      <c r="B71" s="2" t="s">
        <v>825</v>
      </c>
      <c r="C71" s="81" t="n">
        <v>0</v>
      </c>
      <c r="D71" s="2" t="n">
        <f aca="false">E71-C71</f>
        <v>1</v>
      </c>
      <c r="E71" s="2" t="n">
        <v>1</v>
      </c>
      <c r="F71" s="205" t="n">
        <f aca="false">+C71/E71</f>
        <v>0</v>
      </c>
    </row>
    <row r="72" customFormat="false" ht="12" hidden="false" customHeight="false" outlineLevel="0" collapsed="false">
      <c r="A72" s="2" t="s">
        <v>826</v>
      </c>
      <c r="B72" s="2" t="s">
        <v>382</v>
      </c>
      <c r="C72" s="81" t="n">
        <v>28</v>
      </c>
      <c r="D72" s="2" t="n">
        <f aca="false">E72-C72</f>
        <v>31</v>
      </c>
      <c r="E72" s="2" t="n">
        <v>59</v>
      </c>
      <c r="F72" s="205" t="n">
        <f aca="false">+C72/E72</f>
        <v>0.474576271186441</v>
      </c>
    </row>
    <row r="73" customFormat="false" ht="12" hidden="false" customHeight="false" outlineLevel="0" collapsed="false">
      <c r="A73" s="2" t="s">
        <v>827</v>
      </c>
      <c r="B73" s="2" t="s">
        <v>394</v>
      </c>
      <c r="C73" s="81" t="n">
        <v>8</v>
      </c>
      <c r="D73" s="2" t="n">
        <f aca="false">E73-C73</f>
        <v>15</v>
      </c>
      <c r="E73" s="2" t="n">
        <v>23</v>
      </c>
      <c r="F73" s="205" t="n">
        <f aca="false">+C73/E73</f>
        <v>0.347826086956522</v>
      </c>
    </row>
    <row r="74" customFormat="false" ht="12" hidden="false" customHeight="false" outlineLevel="0" collapsed="false">
      <c r="A74" s="2" t="s">
        <v>828</v>
      </c>
      <c r="B74" s="2" t="s">
        <v>398</v>
      </c>
      <c r="C74" s="81" t="n">
        <v>56</v>
      </c>
      <c r="D74" s="2" t="n">
        <f aca="false">E74-C74</f>
        <v>183</v>
      </c>
      <c r="E74" s="2" t="n">
        <v>239</v>
      </c>
      <c r="F74" s="205" t="n">
        <f aca="false">+C74/E74</f>
        <v>0.234309623430962</v>
      </c>
    </row>
    <row r="75" customFormat="false" ht="12" hidden="false" customHeight="false" outlineLevel="0" collapsed="false">
      <c r="A75" s="2" t="s">
        <v>829</v>
      </c>
      <c r="B75" s="2" t="s">
        <v>414</v>
      </c>
      <c r="C75" s="81" t="n">
        <v>16</v>
      </c>
      <c r="D75" s="2" t="n">
        <f aca="false">E75-C75</f>
        <v>19</v>
      </c>
      <c r="E75" s="2" t="n">
        <v>35</v>
      </c>
      <c r="F75" s="205" t="n">
        <f aca="false">+C75/E75</f>
        <v>0.457142857142857</v>
      </c>
    </row>
    <row r="76" customFormat="false" ht="12" hidden="false" customHeight="false" outlineLevel="0" collapsed="false">
      <c r="A76" s="2" t="s">
        <v>830</v>
      </c>
      <c r="B76" s="2" t="s">
        <v>446</v>
      </c>
      <c r="C76" s="81" t="n">
        <v>3</v>
      </c>
      <c r="D76" s="2" t="n">
        <f aca="false">E76-C76</f>
        <v>0</v>
      </c>
      <c r="E76" s="2" t="n">
        <v>3</v>
      </c>
      <c r="F76" s="205" t="n">
        <f aca="false">+C76/E76</f>
        <v>1</v>
      </c>
    </row>
    <row r="77" customFormat="false" ht="12" hidden="false" customHeight="false" outlineLevel="0" collapsed="false">
      <c r="A77" s="2" t="s">
        <v>831</v>
      </c>
      <c r="B77" s="2" t="s">
        <v>422</v>
      </c>
      <c r="C77" s="81" t="n">
        <v>256</v>
      </c>
      <c r="D77" s="2" t="n">
        <f aca="false">E77-C77</f>
        <v>2159</v>
      </c>
      <c r="E77" s="2" t="n">
        <v>2415</v>
      </c>
      <c r="F77" s="205" t="n">
        <f aca="false">+C77/E77</f>
        <v>0.106004140786749</v>
      </c>
    </row>
    <row r="78" customFormat="false" ht="12" hidden="false" customHeight="false" outlineLevel="0" collapsed="false">
      <c r="A78" s="2" t="s">
        <v>832</v>
      </c>
      <c r="B78" s="2" t="s">
        <v>402</v>
      </c>
      <c r="C78" s="81" t="n">
        <v>87</v>
      </c>
      <c r="D78" s="2" t="n">
        <f aca="false">E78-C78</f>
        <v>166</v>
      </c>
      <c r="E78" s="2" t="n">
        <v>253</v>
      </c>
      <c r="F78" s="205" t="n">
        <f aca="false">+C78/E78</f>
        <v>0.343873517786561</v>
      </c>
    </row>
    <row r="79" customFormat="false" ht="12" hidden="false" customHeight="false" outlineLevel="0" collapsed="false">
      <c r="A79" s="2" t="s">
        <v>833</v>
      </c>
      <c r="B79" s="2" t="s">
        <v>438</v>
      </c>
      <c r="C79" s="81" t="n">
        <v>1</v>
      </c>
      <c r="D79" s="2" t="n">
        <f aca="false">E79-C79</f>
        <v>1</v>
      </c>
      <c r="E79" s="2" t="n">
        <v>2</v>
      </c>
      <c r="F79" s="205" t="n">
        <f aca="false">+C79/E79</f>
        <v>0.5</v>
      </c>
    </row>
    <row r="80" customFormat="false" ht="12" hidden="false" customHeight="false" outlineLevel="0" collapsed="false">
      <c r="A80" s="2" t="s">
        <v>834</v>
      </c>
      <c r="B80" s="2" t="s">
        <v>434</v>
      </c>
      <c r="C80" s="81" t="n">
        <v>139</v>
      </c>
      <c r="D80" s="2" t="n">
        <f aca="false">E80-C80</f>
        <v>849</v>
      </c>
      <c r="E80" s="2" t="n">
        <v>988</v>
      </c>
      <c r="F80" s="205" t="n">
        <f aca="false">+C80/E80</f>
        <v>0.140688259109312</v>
      </c>
    </row>
    <row r="81" customFormat="false" ht="12" hidden="false" customHeight="false" outlineLevel="0" collapsed="false">
      <c r="A81" s="2" t="s">
        <v>835</v>
      </c>
      <c r="B81" s="2" t="s">
        <v>442</v>
      </c>
      <c r="C81" s="81" t="n">
        <v>2</v>
      </c>
      <c r="D81" s="2" t="n">
        <f aca="false">E81-C81</f>
        <v>1</v>
      </c>
      <c r="E81" s="2" t="n">
        <v>3</v>
      </c>
      <c r="F81" s="205" t="n">
        <f aca="false">+C81/E81</f>
        <v>0.666666666666667</v>
      </c>
    </row>
    <row r="82" customFormat="false" ht="12" hidden="false" customHeight="false" outlineLevel="0" collapsed="false">
      <c r="A82" s="2" t="s">
        <v>836</v>
      </c>
      <c r="B82" s="2" t="s">
        <v>406</v>
      </c>
      <c r="C82" s="81" t="n">
        <v>57</v>
      </c>
      <c r="D82" s="2" t="n">
        <f aca="false">E82-C82</f>
        <v>69</v>
      </c>
      <c r="E82" s="2" t="n">
        <v>126</v>
      </c>
      <c r="F82" s="205" t="n">
        <f aca="false">+C82/E82</f>
        <v>0.452380952380952</v>
      </c>
    </row>
    <row r="83" customFormat="false" ht="12" hidden="false" customHeight="false" outlineLevel="0" collapsed="false">
      <c r="A83" s="2" t="s">
        <v>837</v>
      </c>
      <c r="B83" s="2" t="s">
        <v>430</v>
      </c>
      <c r="C83" s="81" t="n">
        <v>65</v>
      </c>
      <c r="D83" s="2" t="n">
        <f aca="false">E83-C83</f>
        <v>56</v>
      </c>
      <c r="E83" s="2" t="n">
        <v>121</v>
      </c>
      <c r="F83" s="205" t="n">
        <f aca="false">+C83/E83</f>
        <v>0.537190082644628</v>
      </c>
    </row>
    <row r="84" customFormat="false" ht="12" hidden="false" customHeight="false" outlineLevel="0" collapsed="false">
      <c r="A84" s="2" t="s">
        <v>838</v>
      </c>
      <c r="B84" s="2" t="s">
        <v>410</v>
      </c>
      <c r="C84" s="81" t="n">
        <v>22</v>
      </c>
      <c r="D84" s="2" t="n">
        <f aca="false">E84-C84</f>
        <v>22</v>
      </c>
      <c r="E84" s="2" t="n">
        <v>44</v>
      </c>
      <c r="F84" s="205" t="n">
        <f aca="false">+C84/E84</f>
        <v>0.5</v>
      </c>
    </row>
    <row r="85" customFormat="false" ht="12" hidden="false" customHeight="false" outlineLevel="0" collapsed="false">
      <c r="A85" s="2" t="s">
        <v>839</v>
      </c>
      <c r="B85" s="2" t="s">
        <v>465</v>
      </c>
      <c r="C85" s="81" t="n">
        <v>12</v>
      </c>
      <c r="D85" s="2" t="n">
        <f aca="false">E85-C85</f>
        <v>48</v>
      </c>
      <c r="E85" s="2" t="n">
        <v>60</v>
      </c>
      <c r="F85" s="205" t="n">
        <f aca="false">+C85/E85</f>
        <v>0.2</v>
      </c>
    </row>
    <row r="86" customFormat="false" ht="12" hidden="false" customHeight="false" outlineLevel="0" collapsed="false">
      <c r="A86" s="2" t="s">
        <v>840</v>
      </c>
      <c r="B86" s="2" t="s">
        <v>462</v>
      </c>
      <c r="C86" s="81" t="n">
        <v>3</v>
      </c>
      <c r="D86" s="2" t="n">
        <f aca="false">E86-C86</f>
        <v>4</v>
      </c>
      <c r="E86" s="2" t="n">
        <v>7</v>
      </c>
      <c r="F86" s="205" t="n">
        <f aca="false">+C86/E86</f>
        <v>0.428571428571429</v>
      </c>
    </row>
    <row r="87" customFormat="false" ht="12" hidden="false" customHeight="false" outlineLevel="0" collapsed="false">
      <c r="A87" s="2" t="s">
        <v>841</v>
      </c>
      <c r="B87" s="2" t="s">
        <v>454</v>
      </c>
      <c r="C87" s="81" t="n">
        <v>2</v>
      </c>
      <c r="D87" s="2" t="n">
        <f aca="false">E87-C87</f>
        <v>25</v>
      </c>
      <c r="E87" s="2" t="n">
        <v>27</v>
      </c>
      <c r="F87" s="205" t="n">
        <f aca="false">+C87/E87</f>
        <v>0.0740740740740741</v>
      </c>
    </row>
    <row r="88" customFormat="false" ht="12" hidden="false" customHeight="false" outlineLevel="0" collapsed="false">
      <c r="A88" s="2" t="s">
        <v>842</v>
      </c>
      <c r="B88" s="2" t="s">
        <v>458</v>
      </c>
      <c r="C88" s="81" t="n">
        <v>1286</v>
      </c>
      <c r="D88" s="2" t="n">
        <f aca="false">E88-C88</f>
        <v>990</v>
      </c>
      <c r="E88" s="2" t="n">
        <v>2276</v>
      </c>
      <c r="F88" s="205" t="n">
        <f aca="false">+C88/E88</f>
        <v>0.565026362038664</v>
      </c>
    </row>
    <row r="89" customFormat="false" ht="12" hidden="false" customHeight="false" outlineLevel="0" collapsed="false">
      <c r="A89" s="2" t="s">
        <v>843</v>
      </c>
      <c r="B89" s="2" t="s">
        <v>589</v>
      </c>
      <c r="C89" s="81" t="n">
        <v>5</v>
      </c>
      <c r="D89" s="2" t="n">
        <f aca="false">E89-C89</f>
        <v>9</v>
      </c>
      <c r="E89" s="2" t="n">
        <v>14</v>
      </c>
      <c r="F89" s="205" t="n">
        <f aca="false">+C89/E89</f>
        <v>0.357142857142857</v>
      </c>
    </row>
    <row r="90" customFormat="false" ht="12" hidden="false" customHeight="false" outlineLevel="0" collapsed="false">
      <c r="A90" s="2" t="s">
        <v>844</v>
      </c>
      <c r="B90" s="2" t="s">
        <v>597</v>
      </c>
      <c r="C90" s="81" t="n">
        <v>3</v>
      </c>
      <c r="D90" s="2" t="n">
        <f aca="false">E90-C90</f>
        <v>0</v>
      </c>
      <c r="E90" s="2" t="n">
        <v>3</v>
      </c>
      <c r="F90" s="205" t="n">
        <f aca="false">+C90/E90</f>
        <v>1</v>
      </c>
    </row>
    <row r="91" customFormat="false" ht="12" hidden="false" customHeight="false" outlineLevel="0" collapsed="false">
      <c r="A91" s="2" t="s">
        <v>845</v>
      </c>
      <c r="B91" s="2" t="s">
        <v>477</v>
      </c>
      <c r="C91" s="81" t="n">
        <v>112</v>
      </c>
      <c r="D91" s="2" t="n">
        <f aca="false">E91-C91</f>
        <v>1523</v>
      </c>
      <c r="E91" s="2" t="n">
        <v>1635</v>
      </c>
      <c r="F91" s="205" t="n">
        <f aca="false">+C91/E91</f>
        <v>0.0685015290519878</v>
      </c>
    </row>
    <row r="92" customFormat="false" ht="12" hidden="false" customHeight="false" outlineLevel="0" collapsed="false">
      <c r="A92" s="2" t="s">
        <v>777</v>
      </c>
      <c r="B92" s="2" t="s">
        <v>485</v>
      </c>
      <c r="C92" s="81" t="n">
        <v>30</v>
      </c>
      <c r="D92" s="2" t="n">
        <f aca="false">E92-C92</f>
        <v>73</v>
      </c>
      <c r="E92" s="2" t="n">
        <v>103</v>
      </c>
      <c r="F92" s="205" t="n">
        <f aca="false">+C92/E92</f>
        <v>0.29126213592233</v>
      </c>
    </row>
    <row r="93" customFormat="false" ht="12" hidden="false" customHeight="false" outlineLevel="0" collapsed="false">
      <c r="A93" s="2" t="s">
        <v>846</v>
      </c>
      <c r="B93" s="2" t="s">
        <v>469</v>
      </c>
      <c r="C93" s="81" t="n">
        <v>18</v>
      </c>
      <c r="D93" s="2" t="n">
        <f aca="false">E93-C93</f>
        <v>22</v>
      </c>
      <c r="E93" s="2" t="n">
        <v>40</v>
      </c>
      <c r="F93" s="205" t="n">
        <f aca="false">+C93/E93</f>
        <v>0.45</v>
      </c>
    </row>
    <row r="94" customFormat="false" ht="12" hidden="false" customHeight="false" outlineLevel="0" collapsed="false">
      <c r="A94" s="2" t="s">
        <v>847</v>
      </c>
      <c r="B94" s="2" t="s">
        <v>473</v>
      </c>
      <c r="C94" s="81" t="n">
        <v>0</v>
      </c>
      <c r="D94" s="2" t="n">
        <f aca="false">E94-C94</f>
        <v>1</v>
      </c>
      <c r="E94" s="2" t="n">
        <v>1</v>
      </c>
      <c r="F94" s="205" t="n">
        <f aca="false">+C94/E94</f>
        <v>0</v>
      </c>
    </row>
    <row r="95" customFormat="false" ht="12" hidden="false" customHeight="false" outlineLevel="0" collapsed="false">
      <c r="A95" s="2" t="s">
        <v>848</v>
      </c>
      <c r="B95" s="2" t="s">
        <v>481</v>
      </c>
      <c r="C95" s="81" t="n">
        <v>1</v>
      </c>
      <c r="D95" s="2" t="n">
        <f aca="false">E95-C95</f>
        <v>0</v>
      </c>
      <c r="E95" s="2" t="n">
        <v>1</v>
      </c>
      <c r="F95" s="205" t="n">
        <f aca="false">+C95/E95</f>
        <v>1</v>
      </c>
    </row>
    <row r="96" customFormat="false" ht="12" hidden="false" customHeight="false" outlineLevel="0" collapsed="false">
      <c r="A96" s="2" t="s">
        <v>849</v>
      </c>
      <c r="B96" s="2" t="s">
        <v>850</v>
      </c>
      <c r="C96" s="81" t="n">
        <v>1044</v>
      </c>
      <c r="D96" s="2" t="n">
        <f aca="false">E96-C96</f>
        <v>1094</v>
      </c>
      <c r="E96" s="2" t="n">
        <v>2138</v>
      </c>
      <c r="F96" s="205" t="n">
        <f aca="false">+C96/E96</f>
        <v>0.488306828811974</v>
      </c>
    </row>
    <row r="97" customFormat="false" ht="12" hidden="false" customHeight="false" outlineLevel="0" collapsed="false">
      <c r="A97" s="2" t="s">
        <v>851</v>
      </c>
      <c r="B97" s="2" t="s">
        <v>852</v>
      </c>
      <c r="C97" s="81" t="n">
        <v>215</v>
      </c>
      <c r="D97" s="2" t="n">
        <f aca="false">E97-C97</f>
        <v>58</v>
      </c>
      <c r="E97" s="2" t="n">
        <v>273</v>
      </c>
      <c r="F97" s="205" t="n">
        <f aca="false">+C97/E97</f>
        <v>0.787545787545788</v>
      </c>
    </row>
    <row r="98" customFormat="false" ht="12" hidden="false" customHeight="false" outlineLevel="0" collapsed="false">
      <c r="A98" s="2" t="s">
        <v>853</v>
      </c>
      <c r="B98" s="2" t="s">
        <v>684</v>
      </c>
      <c r="C98" s="81" t="n">
        <v>1</v>
      </c>
      <c r="D98" s="2" t="n">
        <f aca="false">E98-C98</f>
        <v>1</v>
      </c>
      <c r="E98" s="2" t="n">
        <v>2</v>
      </c>
      <c r="F98" s="205" t="n">
        <f aca="false">+C98/E98</f>
        <v>0.5</v>
      </c>
    </row>
    <row r="99" customFormat="false" ht="12" hidden="false" customHeight="false" outlineLevel="0" collapsed="false">
      <c r="A99" s="2" t="s">
        <v>854</v>
      </c>
      <c r="B99" s="2" t="s">
        <v>501</v>
      </c>
      <c r="C99" s="81" t="n">
        <v>616</v>
      </c>
      <c r="D99" s="2" t="n">
        <f aca="false">E99-C99</f>
        <v>632</v>
      </c>
      <c r="E99" s="2" t="n">
        <v>1248</v>
      </c>
      <c r="F99" s="205" t="n">
        <f aca="false">+C99/E99</f>
        <v>0.493589743589744</v>
      </c>
    </row>
    <row r="100" customFormat="false" ht="12" hidden="false" customHeight="false" outlineLevel="0" collapsed="false">
      <c r="A100" s="2" t="s">
        <v>855</v>
      </c>
      <c r="B100" s="2" t="s">
        <v>505</v>
      </c>
      <c r="C100" s="81" t="n">
        <v>38</v>
      </c>
      <c r="D100" s="2" t="n">
        <f aca="false">E100-C100</f>
        <v>53</v>
      </c>
      <c r="E100" s="2" t="n">
        <v>91</v>
      </c>
      <c r="F100" s="205" t="n">
        <f aca="false">+C100/E100</f>
        <v>0.417582417582418</v>
      </c>
    </row>
    <row r="101" customFormat="false" ht="12" hidden="false" customHeight="false" outlineLevel="0" collapsed="false">
      <c r="A101" s="2" t="s">
        <v>856</v>
      </c>
      <c r="B101" s="2" t="s">
        <v>857</v>
      </c>
      <c r="C101" s="81" t="n">
        <v>36</v>
      </c>
      <c r="D101" s="2" t="n">
        <f aca="false">E101-C101</f>
        <v>167</v>
      </c>
      <c r="E101" s="2" t="n">
        <v>203</v>
      </c>
      <c r="F101" s="205" t="n">
        <f aca="false">+C101/E101</f>
        <v>0.177339901477833</v>
      </c>
    </row>
    <row r="102" customFormat="false" ht="12" hidden="false" customHeight="false" outlineLevel="0" collapsed="false">
      <c r="A102" s="2" t="s">
        <v>858</v>
      </c>
      <c r="B102" s="2" t="s">
        <v>537</v>
      </c>
      <c r="C102" s="81" t="n">
        <v>2</v>
      </c>
      <c r="D102" s="2" t="n">
        <f aca="false">E102-C102</f>
        <v>5</v>
      </c>
      <c r="E102" s="2" t="n">
        <v>7</v>
      </c>
      <c r="F102" s="205" t="n">
        <f aca="false">+C102/E102</f>
        <v>0.285714285714286</v>
      </c>
    </row>
    <row r="103" customFormat="false" ht="12" hidden="false" customHeight="false" outlineLevel="0" collapsed="false">
      <c r="A103" s="2" t="s">
        <v>859</v>
      </c>
      <c r="B103" s="2" t="s">
        <v>521</v>
      </c>
      <c r="C103" s="81" t="n">
        <v>295</v>
      </c>
      <c r="D103" s="2" t="n">
        <f aca="false">E103-C103</f>
        <v>891</v>
      </c>
      <c r="E103" s="2" t="n">
        <v>1186</v>
      </c>
      <c r="F103" s="205" t="n">
        <f aca="false">+C103/E103</f>
        <v>0.248735244519393</v>
      </c>
    </row>
    <row r="104" customFormat="false" ht="12" hidden="false" customHeight="false" outlineLevel="0" collapsed="false">
      <c r="A104" s="2" t="s">
        <v>860</v>
      </c>
      <c r="B104" s="2" t="s">
        <v>497</v>
      </c>
      <c r="C104" s="81" t="n">
        <v>337</v>
      </c>
      <c r="D104" s="2" t="n">
        <f aca="false">E104-C104</f>
        <v>351</v>
      </c>
      <c r="E104" s="2" t="n">
        <v>688</v>
      </c>
      <c r="F104" s="205" t="n">
        <f aca="false">+C104/E104</f>
        <v>0.489825581395349</v>
      </c>
    </row>
    <row r="105" customFormat="false" ht="12" hidden="false" customHeight="false" outlineLevel="0" collapsed="false">
      <c r="A105" s="2" t="s">
        <v>861</v>
      </c>
      <c r="B105" s="2" t="s">
        <v>517</v>
      </c>
      <c r="C105" s="81" t="n">
        <v>34</v>
      </c>
      <c r="D105" s="2" t="n">
        <f aca="false">E105-C105</f>
        <v>92</v>
      </c>
      <c r="E105" s="2" t="n">
        <v>126</v>
      </c>
      <c r="F105" s="205" t="n">
        <f aca="false">+C105/E105</f>
        <v>0.26984126984127</v>
      </c>
    </row>
    <row r="106" customFormat="false" ht="12" hidden="false" customHeight="false" outlineLevel="0" collapsed="false">
      <c r="A106" s="2" t="s">
        <v>862</v>
      </c>
      <c r="B106" s="2" t="s">
        <v>525</v>
      </c>
      <c r="C106" s="81" t="n">
        <v>266</v>
      </c>
      <c r="D106" s="2" t="n">
        <f aca="false">E106-C106</f>
        <v>880</v>
      </c>
      <c r="E106" s="2" t="n">
        <v>1146</v>
      </c>
      <c r="F106" s="205" t="n">
        <f aca="false">+C106/E106</f>
        <v>0.232111692844677</v>
      </c>
    </row>
    <row r="107" customFormat="false" ht="12" hidden="false" customHeight="false" outlineLevel="0" collapsed="false">
      <c r="A107" s="2" t="s">
        <v>863</v>
      </c>
      <c r="B107" s="2" t="s">
        <v>513</v>
      </c>
      <c r="C107" s="81" t="n">
        <v>159</v>
      </c>
      <c r="D107" s="2" t="n">
        <f aca="false">E107-C107</f>
        <v>1325</v>
      </c>
      <c r="E107" s="2" t="n">
        <v>1484</v>
      </c>
      <c r="F107" s="205" t="n">
        <f aca="false">+C107/E107</f>
        <v>0.107142857142857</v>
      </c>
    </row>
    <row r="108" customFormat="false" ht="12" hidden="false" customHeight="false" outlineLevel="0" collapsed="false">
      <c r="A108" s="2" t="s">
        <v>864</v>
      </c>
      <c r="B108" s="2" t="s">
        <v>865</v>
      </c>
      <c r="C108" s="81" t="n">
        <v>1</v>
      </c>
      <c r="D108" s="2" t="n">
        <f aca="false">E108-C108</f>
        <v>13</v>
      </c>
      <c r="E108" s="2" t="n">
        <v>14</v>
      </c>
      <c r="F108" s="205" t="n">
        <f aca="false">+C108/E108</f>
        <v>0.0714285714285714</v>
      </c>
    </row>
    <row r="109" customFormat="false" ht="12" hidden="false" customHeight="false" outlineLevel="0" collapsed="false">
      <c r="A109" s="2" t="s">
        <v>866</v>
      </c>
      <c r="B109" s="2" t="s">
        <v>390</v>
      </c>
      <c r="C109" s="81" t="n">
        <v>244</v>
      </c>
      <c r="D109" s="2" t="n">
        <f aca="false">E109-C109</f>
        <v>866</v>
      </c>
      <c r="E109" s="2" t="n">
        <v>1110</v>
      </c>
      <c r="F109" s="205" t="n">
        <f aca="false">+C109/E109</f>
        <v>0.21981981981982</v>
      </c>
    </row>
    <row r="110" customFormat="false" ht="12" hidden="false" customHeight="false" outlineLevel="0" collapsed="false">
      <c r="A110" s="2" t="s">
        <v>867</v>
      </c>
      <c r="B110" s="2" t="s">
        <v>529</v>
      </c>
      <c r="C110" s="81" t="n">
        <v>10</v>
      </c>
      <c r="D110" s="2" t="n">
        <f aca="false">E110-C110</f>
        <v>8</v>
      </c>
      <c r="E110" s="2" t="n">
        <v>18</v>
      </c>
      <c r="F110" s="205" t="n">
        <f aca="false">+C110/E110</f>
        <v>0.555555555555556</v>
      </c>
    </row>
    <row r="111" customFormat="false" ht="12" hidden="false" customHeight="false" outlineLevel="0" collapsed="false">
      <c r="A111" s="2" t="s">
        <v>868</v>
      </c>
      <c r="B111" s="2" t="s">
        <v>541</v>
      </c>
      <c r="C111" s="81" t="n">
        <v>610</v>
      </c>
      <c r="D111" s="2" t="n">
        <f aca="false">E111-C111</f>
        <v>683</v>
      </c>
      <c r="E111" s="2" t="n">
        <v>1293</v>
      </c>
      <c r="F111" s="205" t="n">
        <f aca="false">+C111/E111</f>
        <v>0.471771075019335</v>
      </c>
    </row>
    <row r="112" customFormat="false" ht="12" hidden="false" customHeight="false" outlineLevel="0" collapsed="false">
      <c r="A112" s="2" t="s">
        <v>869</v>
      </c>
      <c r="B112" s="2" t="s">
        <v>561</v>
      </c>
      <c r="C112" s="81" t="n">
        <v>21</v>
      </c>
      <c r="D112" s="2" t="n">
        <f aca="false">E112-C112</f>
        <v>35</v>
      </c>
      <c r="E112" s="2" t="n">
        <v>56</v>
      </c>
      <c r="F112" s="205" t="n">
        <f aca="false">+C112/E112</f>
        <v>0.375</v>
      </c>
    </row>
    <row r="113" customFormat="false" ht="12" hidden="false" customHeight="false" outlineLevel="0" collapsed="false">
      <c r="A113" s="2" t="s">
        <v>870</v>
      </c>
      <c r="B113" s="2" t="s">
        <v>871</v>
      </c>
      <c r="C113" s="81" t="n">
        <v>0</v>
      </c>
      <c r="D113" s="2" t="n">
        <f aca="false">E113-C113</f>
        <v>1</v>
      </c>
      <c r="E113" s="2" t="n">
        <v>1</v>
      </c>
      <c r="F113" s="205" t="n">
        <f aca="false">+C113/E113</f>
        <v>0</v>
      </c>
    </row>
    <row r="114" customFormat="false" ht="12" hidden="false" customHeight="false" outlineLevel="0" collapsed="false">
      <c r="A114" s="2" t="s">
        <v>872</v>
      </c>
      <c r="B114" s="2" t="s">
        <v>581</v>
      </c>
      <c r="C114" s="81" t="n">
        <v>3</v>
      </c>
      <c r="D114" s="2" t="n">
        <f aca="false">E114-C114</f>
        <v>9</v>
      </c>
      <c r="E114" s="2" t="n">
        <v>12</v>
      </c>
      <c r="F114" s="205" t="n">
        <f aca="false">+C114/E114</f>
        <v>0.25</v>
      </c>
    </row>
    <row r="115" customFormat="false" ht="12" hidden="false" customHeight="false" outlineLevel="0" collapsed="false">
      <c r="A115" s="2" t="s">
        <v>873</v>
      </c>
      <c r="B115" s="2" t="s">
        <v>549</v>
      </c>
      <c r="C115" s="81" t="n">
        <v>203</v>
      </c>
      <c r="D115" s="2" t="n">
        <f aca="false">E115-C115</f>
        <v>415</v>
      </c>
      <c r="E115" s="2" t="n">
        <v>618</v>
      </c>
      <c r="F115" s="205" t="n">
        <f aca="false">+C115/E115</f>
        <v>0.328478964401295</v>
      </c>
    </row>
    <row r="116" customFormat="false" ht="12" hidden="false" customHeight="false" outlineLevel="0" collapsed="false">
      <c r="A116" s="2" t="s">
        <v>874</v>
      </c>
      <c r="B116" s="2" t="s">
        <v>553</v>
      </c>
      <c r="C116" s="81" t="n">
        <v>19</v>
      </c>
      <c r="D116" s="2" t="n">
        <f aca="false">E116-C116</f>
        <v>88</v>
      </c>
      <c r="E116" s="2" t="n">
        <v>107</v>
      </c>
      <c r="F116" s="205" t="n">
        <f aca="false">+C116/E116</f>
        <v>0.177570093457944</v>
      </c>
    </row>
    <row r="117" customFormat="false" ht="12" hidden="false" customHeight="false" outlineLevel="0" collapsed="false">
      <c r="A117" s="2" t="s">
        <v>875</v>
      </c>
      <c r="B117" s="2" t="s">
        <v>876</v>
      </c>
      <c r="C117" s="81" t="n">
        <v>1</v>
      </c>
      <c r="D117" s="2" t="n">
        <f aca="false">E117-C117</f>
        <v>0</v>
      </c>
      <c r="E117" s="2" t="n">
        <v>1</v>
      </c>
      <c r="F117" s="205" t="n">
        <f aca="false">+C117/E117</f>
        <v>1</v>
      </c>
    </row>
    <row r="118" customFormat="false" ht="12" hidden="false" customHeight="false" outlineLevel="0" collapsed="false">
      <c r="A118" s="2" t="s">
        <v>877</v>
      </c>
      <c r="B118" s="2" t="s">
        <v>569</v>
      </c>
      <c r="C118" s="81" t="n">
        <v>49</v>
      </c>
      <c r="D118" s="2" t="n">
        <f aca="false">E118-C118</f>
        <v>113</v>
      </c>
      <c r="E118" s="2" t="n">
        <v>162</v>
      </c>
      <c r="F118" s="205" t="n">
        <f aca="false">+C118/E118</f>
        <v>0.302469135802469</v>
      </c>
    </row>
    <row r="119" customFormat="false" ht="12" hidden="false" customHeight="false" outlineLevel="0" collapsed="false">
      <c r="A119" s="2" t="s">
        <v>878</v>
      </c>
      <c r="B119" s="2" t="s">
        <v>565</v>
      </c>
      <c r="C119" s="81" t="n">
        <v>1</v>
      </c>
      <c r="D119" s="2" t="n">
        <f aca="false">E119-C119</f>
        <v>0</v>
      </c>
      <c r="E119" s="2" t="n">
        <v>1</v>
      </c>
      <c r="F119" s="205" t="n">
        <f aca="false">+C119/E119</f>
        <v>1</v>
      </c>
    </row>
    <row r="120" customFormat="false" ht="12" hidden="false" customHeight="false" outlineLevel="0" collapsed="false">
      <c r="A120" s="2" t="s">
        <v>879</v>
      </c>
      <c r="B120" s="2" t="s">
        <v>573</v>
      </c>
      <c r="C120" s="81" t="n">
        <v>223</v>
      </c>
      <c r="D120" s="2" t="n">
        <f aca="false">E120-C120</f>
        <v>1215</v>
      </c>
      <c r="E120" s="2" t="n">
        <v>1438</v>
      </c>
      <c r="F120" s="205" t="n">
        <f aca="false">+C120/E120</f>
        <v>0.155076495132128</v>
      </c>
    </row>
    <row r="121" customFormat="false" ht="12" hidden="false" customHeight="false" outlineLevel="0" collapsed="false">
      <c r="A121" s="2" t="s">
        <v>880</v>
      </c>
      <c r="B121" s="2" t="s">
        <v>585</v>
      </c>
      <c r="C121" s="81" t="n">
        <v>164</v>
      </c>
      <c r="D121" s="2" t="n">
        <f aca="false">E121-C121</f>
        <v>163</v>
      </c>
      <c r="E121" s="2" t="n">
        <v>327</v>
      </c>
      <c r="F121" s="205" t="n">
        <f aca="false">+C121/E121</f>
        <v>0.501529051987768</v>
      </c>
    </row>
    <row r="122" customFormat="false" ht="12" hidden="false" customHeight="false" outlineLevel="0" collapsed="false">
      <c r="A122" s="2" t="s">
        <v>881</v>
      </c>
      <c r="B122" s="2" t="s">
        <v>601</v>
      </c>
      <c r="C122" s="81" t="n">
        <v>52</v>
      </c>
      <c r="D122" s="2" t="n">
        <f aca="false">E122-C122</f>
        <v>59</v>
      </c>
      <c r="E122" s="2" t="n">
        <v>111</v>
      </c>
      <c r="F122" s="205" t="n">
        <f aca="false">+C122/E122</f>
        <v>0.468468468468468</v>
      </c>
    </row>
    <row r="123" customFormat="false" ht="12" hidden="false" customHeight="false" outlineLevel="0" collapsed="false">
      <c r="A123" s="2" t="s">
        <v>882</v>
      </c>
      <c r="B123" s="2" t="s">
        <v>605</v>
      </c>
      <c r="C123" s="81" t="n">
        <v>4</v>
      </c>
      <c r="D123" s="2" t="n">
        <f aca="false">E123-C123</f>
        <v>16</v>
      </c>
      <c r="E123" s="2" t="n">
        <v>20</v>
      </c>
      <c r="F123" s="205" t="n">
        <f aca="false">+C123/E123</f>
        <v>0.2</v>
      </c>
    </row>
    <row r="124" customFormat="false" ht="12" hidden="false" customHeight="false" outlineLevel="0" collapsed="false">
      <c r="A124" s="2" t="s">
        <v>883</v>
      </c>
      <c r="B124" s="2" t="s">
        <v>613</v>
      </c>
      <c r="C124" s="81" t="n">
        <v>13</v>
      </c>
      <c r="D124" s="2" t="n">
        <f aca="false">E124-C124</f>
        <v>65</v>
      </c>
      <c r="E124" s="2" t="n">
        <v>78</v>
      </c>
      <c r="F124" s="205" t="n">
        <f aca="false">+C124/E124</f>
        <v>0.166666666666667</v>
      </c>
    </row>
    <row r="125" customFormat="false" ht="12" hidden="false" customHeight="false" outlineLevel="0" collapsed="false">
      <c r="A125" s="2" t="s">
        <v>884</v>
      </c>
      <c r="B125" s="2" t="s">
        <v>625</v>
      </c>
      <c r="C125" s="81" t="n">
        <v>3</v>
      </c>
      <c r="D125" s="2" t="n">
        <f aca="false">E125-C125</f>
        <v>2</v>
      </c>
      <c r="E125" s="2" t="n">
        <v>5</v>
      </c>
      <c r="F125" s="205" t="n">
        <f aca="false">+C125/E125</f>
        <v>0.6</v>
      </c>
    </row>
    <row r="126" customFormat="false" ht="12" hidden="true" customHeight="false" outlineLevel="0" collapsed="false"/>
    <row r="127" customFormat="false" ht="12" hidden="true" customHeight="false" outlineLevel="0" collapsed="false"/>
  </sheetData>
  <autoFilter ref="A1:D127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43"/>
  <sheetViews>
    <sheetView showFormulas="false" showGridLines="true" showRowColHeaders="true" showZeros="true" rightToLeft="false" tabSelected="false" showOutlineSymbols="true" defaultGridColor="true" view="normal" topLeftCell="H1" colorId="64" zoomScale="131" zoomScaleNormal="131" zoomScalePageLayoutView="100" workbookViewId="0">
      <selection pane="topLeft" activeCell="L1" activeCellId="0" sqref="L1"/>
    </sheetView>
  </sheetViews>
  <sheetFormatPr defaultColWidth="11.76953125" defaultRowHeight="12" customHeight="true" zeroHeight="false" outlineLevelRow="0" outlineLevelCol="0"/>
  <cols>
    <col collapsed="false" customWidth="true" hidden="false" outlineLevel="0" max="3" min="3" style="2" width="5.61"/>
    <col collapsed="false" customWidth="true" hidden="false" outlineLevel="0" max="4" min="4" style="1" width="11.53"/>
    <col collapsed="false" customWidth="true" hidden="true" outlineLevel="0" max="5" min="5" style="81" width="22.07"/>
    <col collapsed="false" customWidth="true" hidden="true" outlineLevel="0" max="6" min="6" style="73" width="11.53"/>
    <col collapsed="false" customWidth="true" hidden="true" outlineLevel="0" max="7" min="7" style="2" width="15.85"/>
    <col collapsed="false" customWidth="true" hidden="false" outlineLevel="0" max="8" min="8" style="236" width="15.77"/>
    <col collapsed="false" customWidth="true" hidden="false" outlineLevel="0" max="9" min="9" style="73" width="15.25"/>
    <col collapsed="false" customWidth="true" hidden="false" outlineLevel="0" max="10" min="10" style="2" width="15.85"/>
    <col collapsed="false" customWidth="true" hidden="false" outlineLevel="0" max="11" min="11" style="2" width="23.23"/>
    <col collapsed="false" customWidth="true" hidden="false" outlineLevel="0" max="17" min="15" style="1" width="11.53"/>
  </cols>
  <sheetData>
    <row r="1" customFormat="false" ht="12" hidden="false" customHeight="false" outlineLevel="0" collapsed="false">
      <c r="A1" s="135" t="s">
        <v>100</v>
      </c>
      <c r="B1" s="136" t="s">
        <v>101</v>
      </c>
      <c r="C1" s="237" t="s">
        <v>911</v>
      </c>
      <c r="D1" s="238" t="s">
        <v>103</v>
      </c>
      <c r="E1" s="239" t="s">
        <v>912</v>
      </c>
      <c r="F1" s="240" t="s">
        <v>913</v>
      </c>
      <c r="G1" s="241" t="s">
        <v>914</v>
      </c>
      <c r="H1" s="242" t="s">
        <v>915</v>
      </c>
      <c r="I1" s="239" t="s">
        <v>916</v>
      </c>
      <c r="J1" s="241" t="s">
        <v>917</v>
      </c>
      <c r="K1" s="243" t="s">
        <v>918</v>
      </c>
      <c r="L1" s="243"/>
      <c r="M1" s="243"/>
      <c r="N1" s="203" t="s">
        <v>104</v>
      </c>
      <c r="O1" s="1" t="s">
        <v>919</v>
      </c>
      <c r="P1" s="1" t="s">
        <v>920</v>
      </c>
      <c r="Q1" s="1" t="s">
        <v>921</v>
      </c>
    </row>
    <row r="2" customFormat="false" ht="12" hidden="false" customHeight="false" outlineLevel="0" collapsed="false">
      <c r="A2" s="135" t="s">
        <v>105</v>
      </c>
      <c r="B2" s="136" t="s">
        <v>106</v>
      </c>
      <c r="C2" s="244" t="s">
        <v>107</v>
      </c>
      <c r="D2" s="137" t="s">
        <v>108</v>
      </c>
      <c r="E2" s="73" t="n">
        <v>3531</v>
      </c>
      <c r="F2" s="73" t="n">
        <v>2701</v>
      </c>
      <c r="G2" s="245" t="n">
        <v>3139</v>
      </c>
      <c r="H2" s="236" t="n">
        <f aca="false">+E2+F2-G2</f>
        <v>3093</v>
      </c>
      <c r="I2" s="208" t="n">
        <v>3783</v>
      </c>
      <c r="J2" s="245" t="n">
        <v>4476</v>
      </c>
      <c r="K2" s="246" t="n">
        <f aca="false">+E2+F2+I2-G2-J2</f>
        <v>2400</v>
      </c>
      <c r="L2" s="246"/>
      <c r="M2" s="246"/>
      <c r="N2" s="247" t="n">
        <f aca="false">+K2/H2-1</f>
        <v>-0.224054316197866</v>
      </c>
      <c r="O2" s="73" t="n">
        <v>2837.25</v>
      </c>
      <c r="P2" s="73" t="n">
        <v>3357</v>
      </c>
      <c r="Q2" s="73" t="n">
        <v>2573.25</v>
      </c>
    </row>
    <row r="3" customFormat="false" ht="12" hidden="false" customHeight="false" outlineLevel="0" collapsed="false">
      <c r="A3" s="143" t="s">
        <v>109</v>
      </c>
      <c r="B3" s="144" t="s">
        <v>110</v>
      </c>
      <c r="C3" s="248" t="s">
        <v>111</v>
      </c>
      <c r="D3" s="249" t="s">
        <v>112</v>
      </c>
      <c r="E3" s="250" t="n">
        <v>949</v>
      </c>
      <c r="F3" s="250" t="n">
        <v>2261</v>
      </c>
      <c r="G3" s="251" t="n">
        <v>2523</v>
      </c>
      <c r="H3" s="252" t="n">
        <f aca="false">+E3+F3-G3</f>
        <v>687</v>
      </c>
      <c r="I3" s="253" t="n">
        <v>1391</v>
      </c>
      <c r="J3" s="251" t="n">
        <v>1665</v>
      </c>
      <c r="K3" s="254" t="n">
        <f aca="false">+E3+F3+I3-G3-J3</f>
        <v>413</v>
      </c>
      <c r="L3" s="254"/>
      <c r="M3" s="254"/>
      <c r="N3" s="247" t="n">
        <f aca="false">+K3/H3-1</f>
        <v>-0.398835516739447</v>
      </c>
      <c r="O3" s="73" t="n">
        <v>1043.25</v>
      </c>
      <c r="P3" s="73" t="n">
        <v>1248.75</v>
      </c>
      <c r="Q3" s="73" t="n">
        <v>481.5</v>
      </c>
    </row>
    <row r="4" customFormat="false" ht="12" hidden="false" customHeight="false" outlineLevel="0" collapsed="false">
      <c r="A4" s="145" t="s">
        <v>113</v>
      </c>
      <c r="B4" s="146" t="s">
        <v>114</v>
      </c>
      <c r="C4" s="248" t="s">
        <v>115</v>
      </c>
      <c r="D4" s="19" t="s">
        <v>116</v>
      </c>
      <c r="E4" s="250" t="n">
        <v>322</v>
      </c>
      <c r="F4" s="250" t="n">
        <v>1075</v>
      </c>
      <c r="G4" s="251" t="n">
        <v>893</v>
      </c>
      <c r="H4" s="252" t="n">
        <f aca="false">+E4+F4-G4</f>
        <v>504</v>
      </c>
      <c r="I4" s="253" t="n">
        <v>928</v>
      </c>
      <c r="J4" s="251" t="n">
        <v>1170</v>
      </c>
      <c r="K4" s="254" t="n">
        <f aca="false">+E4+F4+I4-G4-J4</f>
        <v>262</v>
      </c>
      <c r="L4" s="254"/>
      <c r="M4" s="254"/>
      <c r="N4" s="247" t="n">
        <f aca="false">+K4/H4-1</f>
        <v>-0.48015873015873</v>
      </c>
      <c r="O4" s="73" t="n">
        <v>696</v>
      </c>
      <c r="P4" s="73" t="n">
        <v>877.5</v>
      </c>
      <c r="Q4" s="73" t="n">
        <v>322.5</v>
      </c>
    </row>
    <row r="5" customFormat="false" ht="12" hidden="false" customHeight="false" outlineLevel="0" collapsed="false">
      <c r="A5" s="143" t="s">
        <v>117</v>
      </c>
      <c r="B5" s="144" t="s">
        <v>118</v>
      </c>
      <c r="C5" s="244" t="s">
        <v>119</v>
      </c>
      <c r="D5" s="1" t="s">
        <v>120</v>
      </c>
      <c r="E5" s="73" t="n">
        <v>182</v>
      </c>
      <c r="F5" s="73" t="n">
        <v>677</v>
      </c>
      <c r="G5" s="245" t="n">
        <v>360</v>
      </c>
      <c r="H5" s="236" t="n">
        <f aca="false">+E5+F5-G5</f>
        <v>499</v>
      </c>
      <c r="I5" s="208" t="n">
        <v>1072</v>
      </c>
      <c r="J5" s="245" t="n">
        <v>1047</v>
      </c>
      <c r="K5" s="246" t="n">
        <f aca="false">+E5+F5+I5-G5-J5</f>
        <v>524</v>
      </c>
      <c r="L5" s="246"/>
      <c r="M5" s="246"/>
      <c r="N5" s="247" t="n">
        <f aca="false">+K5/H5-1</f>
        <v>0.0501002004008015</v>
      </c>
      <c r="O5" s="73" t="n">
        <v>804</v>
      </c>
      <c r="P5" s="73" t="n">
        <v>785.25</v>
      </c>
      <c r="Q5" s="73" t="n">
        <v>517.75</v>
      </c>
    </row>
    <row r="6" customFormat="false" ht="12" hidden="false" customHeight="false" outlineLevel="0" collapsed="false">
      <c r="A6" s="145" t="s">
        <v>121</v>
      </c>
      <c r="B6" s="146" t="s">
        <v>122</v>
      </c>
      <c r="C6" s="244" t="s">
        <v>123</v>
      </c>
      <c r="D6" s="147" t="s">
        <v>124</v>
      </c>
      <c r="E6" s="73" t="n">
        <v>2</v>
      </c>
      <c r="G6" s="245" t="n">
        <v>2</v>
      </c>
      <c r="H6" s="236" t="n">
        <f aca="false">+E6+F6-G6</f>
        <v>0</v>
      </c>
      <c r="I6" s="208" t="n">
        <v>4</v>
      </c>
      <c r="J6" s="255"/>
      <c r="K6" s="246" t="n">
        <f aca="false">+E6+F6+I6-G6-J6</f>
        <v>4</v>
      </c>
      <c r="L6" s="246"/>
      <c r="M6" s="246"/>
      <c r="N6" s="247" t="e">
        <f aca="false">+K6/H6-1</f>
        <v>#DIV/0!</v>
      </c>
      <c r="O6" s="73" t="n">
        <v>3</v>
      </c>
      <c r="P6" s="73" t="n">
        <v>0</v>
      </c>
      <c r="Q6" s="73" t="n">
        <v>3</v>
      </c>
    </row>
    <row r="7" customFormat="false" ht="12" hidden="false" customHeight="false" outlineLevel="0" collapsed="false">
      <c r="A7" s="145" t="s">
        <v>121</v>
      </c>
      <c r="B7" s="146" t="s">
        <v>122</v>
      </c>
      <c r="C7" s="248" t="s">
        <v>895</v>
      </c>
      <c r="D7" s="256" t="s">
        <v>922</v>
      </c>
      <c r="E7" s="250" t="n">
        <v>1</v>
      </c>
      <c r="F7" s="250"/>
      <c r="G7" s="257"/>
      <c r="H7" s="252" t="n">
        <f aca="false">+E7+F7-G7</f>
        <v>1</v>
      </c>
      <c r="I7" s="253"/>
      <c r="J7" s="251" t="n">
        <v>1</v>
      </c>
      <c r="K7" s="254" t="n">
        <f aca="false">+E7+F7+I7-G7-J7</f>
        <v>0</v>
      </c>
      <c r="L7" s="254"/>
      <c r="M7" s="254"/>
      <c r="N7" s="247" t="n">
        <f aca="false">+K7/H7-1</f>
        <v>-1</v>
      </c>
      <c r="O7" s="73" t="n">
        <v>0</v>
      </c>
      <c r="P7" s="73" t="n">
        <v>0.75</v>
      </c>
      <c r="Q7" s="73" t="n">
        <v>0.25</v>
      </c>
    </row>
    <row r="8" customFormat="false" ht="12" hidden="false" customHeight="false" outlineLevel="0" collapsed="false">
      <c r="A8" s="145" t="s">
        <v>923</v>
      </c>
      <c r="B8" s="146" t="s">
        <v>924</v>
      </c>
      <c r="C8" s="244" t="s">
        <v>893</v>
      </c>
      <c r="D8" s="147" t="s">
        <v>925</v>
      </c>
      <c r="E8" s="73" t="n">
        <v>1</v>
      </c>
      <c r="G8" s="255"/>
      <c r="H8" s="236" t="n">
        <f aca="false">+E8+F8-G8</f>
        <v>1</v>
      </c>
      <c r="I8" s="208"/>
      <c r="J8" s="245" t="n">
        <v>1</v>
      </c>
      <c r="K8" s="246" t="n">
        <f aca="false">+E8+F8+I8-G8-J8</f>
        <v>0</v>
      </c>
      <c r="L8" s="246"/>
      <c r="M8" s="246"/>
      <c r="N8" s="247" t="n">
        <f aca="false">+K8/H8-1</f>
        <v>-1</v>
      </c>
      <c r="O8" s="73" t="n">
        <v>0</v>
      </c>
      <c r="P8" s="73" t="n">
        <v>0.75</v>
      </c>
      <c r="Q8" s="73" t="n">
        <v>0.25</v>
      </c>
    </row>
    <row r="9" customFormat="false" ht="12" hidden="false" customHeight="false" outlineLevel="0" collapsed="false">
      <c r="A9" s="143" t="s">
        <v>125</v>
      </c>
      <c r="B9" s="144" t="s">
        <v>126</v>
      </c>
      <c r="C9" s="244" t="s">
        <v>127</v>
      </c>
      <c r="D9" s="1" t="s">
        <v>128</v>
      </c>
      <c r="E9" s="73" t="n">
        <v>94</v>
      </c>
      <c r="F9" s="73" t="n">
        <v>250</v>
      </c>
      <c r="G9" s="245" t="n">
        <v>128</v>
      </c>
      <c r="H9" s="236" t="n">
        <f aca="false">+E9+F9-G9</f>
        <v>216</v>
      </c>
      <c r="I9" s="208" t="n">
        <v>295</v>
      </c>
      <c r="J9" s="245" t="n">
        <v>358</v>
      </c>
      <c r="K9" s="246" t="n">
        <f aca="false">+E9+F9+I9-G9-J9</f>
        <v>153</v>
      </c>
      <c r="L9" s="246"/>
      <c r="M9" s="246"/>
      <c r="N9" s="247" t="n">
        <f aca="false">+K9/H9-1</f>
        <v>-0.291666666666667</v>
      </c>
      <c r="O9" s="73" t="n">
        <v>221.25</v>
      </c>
      <c r="P9" s="73" t="n">
        <v>268.5</v>
      </c>
      <c r="Q9" s="73" t="n">
        <v>168.75</v>
      </c>
    </row>
    <row r="10" customFormat="false" ht="12" hidden="false" customHeight="false" outlineLevel="0" collapsed="false">
      <c r="A10" s="145" t="s">
        <v>129</v>
      </c>
      <c r="B10" s="146" t="s">
        <v>130</v>
      </c>
      <c r="C10" s="244" t="s">
        <v>131</v>
      </c>
      <c r="D10" s="1" t="s">
        <v>132</v>
      </c>
      <c r="E10" s="73" t="n">
        <v>63</v>
      </c>
      <c r="F10" s="73" t="n">
        <v>196</v>
      </c>
      <c r="G10" s="245" t="n">
        <v>187</v>
      </c>
      <c r="H10" s="236" t="n">
        <f aca="false">+E10+F10-G10</f>
        <v>72</v>
      </c>
      <c r="I10" s="208" t="n">
        <v>284</v>
      </c>
      <c r="J10" s="245" t="n">
        <v>294</v>
      </c>
      <c r="K10" s="246" t="n">
        <f aca="false">+E10+F10+I10-G10-J10</f>
        <v>62</v>
      </c>
      <c r="L10" s="246"/>
      <c r="M10" s="246"/>
      <c r="N10" s="247" t="n">
        <f aca="false">+K10/H10-1</f>
        <v>-0.138888888888889</v>
      </c>
      <c r="O10" s="73" t="n">
        <v>213</v>
      </c>
      <c r="P10" s="73" t="n">
        <v>220.5</v>
      </c>
      <c r="Q10" s="73" t="n">
        <v>64.5</v>
      </c>
    </row>
    <row r="11" customFormat="false" ht="12" hidden="false" customHeight="false" outlineLevel="0" collapsed="false">
      <c r="A11" s="143" t="s">
        <v>133</v>
      </c>
      <c r="B11" s="144" t="s">
        <v>134</v>
      </c>
      <c r="C11" s="248" t="s">
        <v>135</v>
      </c>
      <c r="D11" s="249" t="s">
        <v>136</v>
      </c>
      <c r="E11" s="250" t="n">
        <v>2260</v>
      </c>
      <c r="F11" s="250" t="n">
        <v>3874</v>
      </c>
      <c r="G11" s="251" t="n">
        <v>2120</v>
      </c>
      <c r="H11" s="252" t="n">
        <f aca="false">+E11+F11-G11</f>
        <v>4014</v>
      </c>
      <c r="I11" s="253" t="n">
        <v>7447</v>
      </c>
      <c r="J11" s="251" t="n">
        <v>8150</v>
      </c>
      <c r="K11" s="254" t="n">
        <f aca="false">+E11+F11+I11-G11-J11</f>
        <v>3311</v>
      </c>
      <c r="L11" s="254"/>
      <c r="M11" s="254"/>
      <c r="N11" s="247" t="n">
        <f aca="false">+K11/H11-1</f>
        <v>-0.1751370204285</v>
      </c>
      <c r="O11" s="73" t="n">
        <v>5585.25</v>
      </c>
      <c r="P11" s="73" t="n">
        <v>6112.5</v>
      </c>
      <c r="Q11" s="73" t="n">
        <v>3486.75</v>
      </c>
    </row>
    <row r="12" customFormat="false" ht="12" hidden="false" customHeight="false" outlineLevel="0" collapsed="false">
      <c r="A12" s="145" t="s">
        <v>137</v>
      </c>
      <c r="B12" s="146" t="s">
        <v>138</v>
      </c>
      <c r="C12" s="248" t="s">
        <v>139</v>
      </c>
      <c r="D12" s="19" t="s">
        <v>140</v>
      </c>
      <c r="E12" s="250" t="n">
        <v>46</v>
      </c>
      <c r="F12" s="250" t="n">
        <v>86</v>
      </c>
      <c r="G12" s="251" t="n">
        <v>71</v>
      </c>
      <c r="H12" s="252" t="n">
        <f aca="false">+E12+F12-G12</f>
        <v>61</v>
      </c>
      <c r="I12" s="253" t="n">
        <v>163</v>
      </c>
      <c r="J12" s="251" t="n">
        <v>154</v>
      </c>
      <c r="K12" s="254" t="n">
        <f aca="false">+E12+F12+I12-G12-J12</f>
        <v>70</v>
      </c>
      <c r="L12" s="254"/>
      <c r="M12" s="254"/>
      <c r="N12" s="247" t="n">
        <f aca="false">+K12/H12-1</f>
        <v>0.147540983606557</v>
      </c>
      <c r="O12" s="73" t="n">
        <v>122.25</v>
      </c>
      <c r="P12" s="73" t="n">
        <v>115.5</v>
      </c>
      <c r="Q12" s="73" t="n">
        <v>67.75</v>
      </c>
    </row>
    <row r="13" customFormat="false" ht="12" hidden="false" customHeight="false" outlineLevel="0" collapsed="false">
      <c r="A13" s="145" t="s">
        <v>141</v>
      </c>
      <c r="B13" s="146" t="s">
        <v>142</v>
      </c>
      <c r="C13" s="248" t="s">
        <v>143</v>
      </c>
      <c r="D13" s="249" t="s">
        <v>144</v>
      </c>
      <c r="E13" s="250"/>
      <c r="F13" s="258" t="n">
        <v>2</v>
      </c>
      <c r="G13" s="257"/>
      <c r="H13" s="252" t="n">
        <f aca="false">+E13+F13-G13</f>
        <v>2</v>
      </c>
      <c r="I13" s="253" t="n">
        <v>2</v>
      </c>
      <c r="J13" s="251" t="n">
        <v>2</v>
      </c>
      <c r="K13" s="254" t="n">
        <f aca="false">+E13+F13+I13-G13-J13</f>
        <v>2</v>
      </c>
      <c r="L13" s="254"/>
      <c r="M13" s="254"/>
      <c r="N13" s="247" t="n">
        <f aca="false">+K13/H13-1</f>
        <v>0</v>
      </c>
      <c r="O13" s="73" t="n">
        <v>1.5</v>
      </c>
      <c r="P13" s="73" t="n">
        <v>1.5</v>
      </c>
      <c r="Q13" s="73" t="n">
        <v>2</v>
      </c>
    </row>
    <row r="14" customFormat="false" ht="12" hidden="false" customHeight="false" outlineLevel="0" collapsed="false">
      <c r="A14" s="145" t="s">
        <v>145</v>
      </c>
      <c r="B14" s="146" t="s">
        <v>146</v>
      </c>
      <c r="C14" s="248" t="s">
        <v>147</v>
      </c>
      <c r="D14" s="256" t="s">
        <v>148</v>
      </c>
      <c r="E14" s="250" t="n">
        <v>1</v>
      </c>
      <c r="F14" s="250"/>
      <c r="G14" s="257"/>
      <c r="H14" s="252" t="n">
        <f aca="false">+E14+F14-G14</f>
        <v>1</v>
      </c>
      <c r="I14" s="253" t="n">
        <v>1</v>
      </c>
      <c r="J14" s="251" t="n">
        <v>2</v>
      </c>
      <c r="K14" s="254" t="n">
        <f aca="false">+E14+F14+I14-G14-J14</f>
        <v>0</v>
      </c>
      <c r="L14" s="254"/>
      <c r="M14" s="254"/>
      <c r="N14" s="247" t="n">
        <f aca="false">+K14/H14-1</f>
        <v>-1</v>
      </c>
      <c r="O14" s="73" t="n">
        <v>0.75</v>
      </c>
      <c r="P14" s="73" t="n">
        <v>1.5</v>
      </c>
      <c r="Q14" s="73" t="n">
        <v>0.25</v>
      </c>
    </row>
    <row r="15" customFormat="false" ht="12" hidden="false" customHeight="false" outlineLevel="0" collapsed="false">
      <c r="A15" s="145" t="s">
        <v>149</v>
      </c>
      <c r="B15" s="146" t="s">
        <v>150</v>
      </c>
      <c r="C15" s="248" t="s">
        <v>151</v>
      </c>
      <c r="D15" s="19" t="s">
        <v>152</v>
      </c>
      <c r="E15" s="250" t="n">
        <v>0</v>
      </c>
      <c r="F15" s="250" t="n">
        <v>180</v>
      </c>
      <c r="G15" s="251" t="n">
        <v>37</v>
      </c>
      <c r="H15" s="252" t="n">
        <f aca="false">+E15+F15-G15</f>
        <v>143</v>
      </c>
      <c r="I15" s="253" t="n">
        <v>290</v>
      </c>
      <c r="J15" s="251" t="n">
        <v>70</v>
      </c>
      <c r="K15" s="254" t="n">
        <f aca="false">+E15+F15+I15-G15-J15</f>
        <v>363</v>
      </c>
      <c r="L15" s="254"/>
      <c r="M15" s="254"/>
      <c r="N15" s="247" t="n">
        <f aca="false">+K15/H15-1</f>
        <v>1.53846153846154</v>
      </c>
      <c r="O15" s="73" t="n">
        <v>217.5</v>
      </c>
      <c r="P15" s="73" t="n">
        <v>52.5</v>
      </c>
      <c r="Q15" s="73" t="n">
        <v>308</v>
      </c>
    </row>
    <row r="16" customFormat="false" ht="12" hidden="false" customHeight="false" outlineLevel="0" collapsed="false">
      <c r="A16" s="145" t="s">
        <v>153</v>
      </c>
      <c r="B16" s="146" t="s">
        <v>154</v>
      </c>
      <c r="C16" s="248" t="s">
        <v>155</v>
      </c>
      <c r="D16" s="19" t="s">
        <v>156</v>
      </c>
      <c r="E16" s="250" t="n">
        <v>19</v>
      </c>
      <c r="F16" s="250" t="n">
        <v>48</v>
      </c>
      <c r="G16" s="251" t="n">
        <v>34</v>
      </c>
      <c r="H16" s="252" t="n">
        <f aca="false">+E16+F16-G16</f>
        <v>33</v>
      </c>
      <c r="I16" s="253" t="n">
        <v>50</v>
      </c>
      <c r="J16" s="251" t="n">
        <v>57</v>
      </c>
      <c r="K16" s="254" t="n">
        <f aca="false">+E16+F16+I16-G16-J16</f>
        <v>26</v>
      </c>
      <c r="L16" s="254"/>
      <c r="M16" s="254"/>
      <c r="N16" s="247" t="n">
        <f aca="false">+K16/H16-1</f>
        <v>-0.212121212121212</v>
      </c>
      <c r="O16" s="73" t="n">
        <v>37.5</v>
      </c>
      <c r="P16" s="73" t="n">
        <v>42.75</v>
      </c>
      <c r="Q16" s="73" t="n">
        <v>27.75</v>
      </c>
    </row>
    <row r="17" customFormat="false" ht="12" hidden="false" customHeight="false" outlineLevel="0" collapsed="false">
      <c r="A17" s="143" t="s">
        <v>157</v>
      </c>
      <c r="B17" s="144" t="s">
        <v>158</v>
      </c>
      <c r="C17" s="248" t="s">
        <v>159</v>
      </c>
      <c r="D17" s="19" t="s">
        <v>160</v>
      </c>
      <c r="E17" s="250" t="n">
        <v>5</v>
      </c>
      <c r="F17" s="250" t="n">
        <v>3</v>
      </c>
      <c r="G17" s="251" t="n">
        <v>4</v>
      </c>
      <c r="H17" s="252" t="n">
        <f aca="false">+E17+F17-G17</f>
        <v>4</v>
      </c>
      <c r="I17" s="253" t="n">
        <v>7</v>
      </c>
      <c r="J17" s="251" t="n">
        <v>6</v>
      </c>
      <c r="K17" s="254" t="n">
        <f aca="false">+E17+F17+I17-G17-J17</f>
        <v>5</v>
      </c>
      <c r="L17" s="254"/>
      <c r="M17" s="254"/>
      <c r="N17" s="247" t="n">
        <f aca="false">+K17/H17-1</f>
        <v>0.25</v>
      </c>
      <c r="O17" s="73" t="n">
        <v>5.25</v>
      </c>
      <c r="P17" s="73" t="n">
        <v>4.5</v>
      </c>
      <c r="Q17" s="73" t="n">
        <v>4.75</v>
      </c>
    </row>
    <row r="18" customFormat="false" ht="12" hidden="false" customHeight="false" outlineLevel="0" collapsed="false">
      <c r="A18" s="145" t="s">
        <v>161</v>
      </c>
      <c r="B18" s="146" t="s">
        <v>162</v>
      </c>
      <c r="C18" s="244" t="s">
        <v>163</v>
      </c>
      <c r="D18" s="1" t="s">
        <v>164</v>
      </c>
      <c r="E18" s="73" t="n">
        <v>0</v>
      </c>
      <c r="F18" s="73" t="n">
        <v>14</v>
      </c>
      <c r="G18" s="245" t="n">
        <v>12</v>
      </c>
      <c r="H18" s="236" t="n">
        <f aca="false">+E18+F18-G18</f>
        <v>2</v>
      </c>
      <c r="I18" s="208" t="n">
        <v>42</v>
      </c>
      <c r="J18" s="245" t="n">
        <v>27</v>
      </c>
      <c r="K18" s="246" t="n">
        <f aca="false">+E18+F18+I18-G18-J18</f>
        <v>17</v>
      </c>
      <c r="L18" s="246"/>
      <c r="M18" s="246"/>
      <c r="N18" s="247" t="n">
        <f aca="false">+K18/H18-1</f>
        <v>7.5</v>
      </c>
      <c r="O18" s="73" t="n">
        <v>31.5</v>
      </c>
      <c r="P18" s="73" t="n">
        <v>20.25</v>
      </c>
      <c r="Q18" s="73" t="n">
        <v>13.25</v>
      </c>
    </row>
    <row r="19" customFormat="false" ht="12" hidden="false" customHeight="false" outlineLevel="0" collapsed="false">
      <c r="A19" s="145" t="s">
        <v>165</v>
      </c>
      <c r="B19" s="146" t="s">
        <v>166</v>
      </c>
      <c r="C19" s="248" t="s">
        <v>167</v>
      </c>
      <c r="D19" s="19" t="s">
        <v>168</v>
      </c>
      <c r="E19" s="250" t="n">
        <v>31</v>
      </c>
      <c r="F19" s="250" t="n">
        <v>3</v>
      </c>
      <c r="G19" s="251" t="n">
        <v>2</v>
      </c>
      <c r="H19" s="252" t="n">
        <f aca="false">+E19+F19-G19</f>
        <v>32</v>
      </c>
      <c r="I19" s="253" t="n">
        <v>3</v>
      </c>
      <c r="J19" s="251" t="n">
        <v>3</v>
      </c>
      <c r="K19" s="254" t="n">
        <f aca="false">+E19+F19+I19-G19-J19</f>
        <v>32</v>
      </c>
      <c r="L19" s="254"/>
      <c r="M19" s="254"/>
      <c r="N19" s="247" t="n">
        <f aca="false">+K19/H19-1</f>
        <v>0</v>
      </c>
      <c r="O19" s="73" t="n">
        <v>2.25</v>
      </c>
      <c r="P19" s="73" t="n">
        <v>2.25</v>
      </c>
      <c r="Q19" s="73" t="n">
        <v>32</v>
      </c>
    </row>
    <row r="20" customFormat="false" ht="12" hidden="false" customHeight="false" outlineLevel="0" collapsed="false">
      <c r="A20" s="145" t="s">
        <v>169</v>
      </c>
      <c r="B20" s="146" t="s">
        <v>170</v>
      </c>
      <c r="C20" s="244" t="s">
        <v>171</v>
      </c>
      <c r="D20" s="1" t="s">
        <v>172</v>
      </c>
      <c r="E20" s="73" t="n">
        <v>1</v>
      </c>
      <c r="F20" s="73" t="n">
        <v>23</v>
      </c>
      <c r="G20" s="245" t="n">
        <v>24</v>
      </c>
      <c r="H20" s="236" t="n">
        <f aca="false">+E20+F20-G20</f>
        <v>0</v>
      </c>
      <c r="I20" s="208" t="n">
        <v>106</v>
      </c>
      <c r="J20" s="245" t="n">
        <v>73</v>
      </c>
      <c r="K20" s="246" t="n">
        <f aca="false">+E20+F20+I20-G20-J20</f>
        <v>33</v>
      </c>
      <c r="L20" s="246"/>
      <c r="M20" s="246"/>
      <c r="N20" s="247" t="e">
        <f aca="false">+K20/H20-1</f>
        <v>#DIV/0!</v>
      </c>
      <c r="O20" s="73" t="n">
        <v>79.5</v>
      </c>
      <c r="P20" s="73" t="n">
        <v>54.75</v>
      </c>
      <c r="Q20" s="73" t="n">
        <v>24.75</v>
      </c>
    </row>
    <row r="21" customFormat="false" ht="12" hidden="false" customHeight="false" outlineLevel="0" collapsed="false">
      <c r="A21" s="259" t="s">
        <v>173</v>
      </c>
      <c r="B21" s="146" t="s">
        <v>174</v>
      </c>
      <c r="C21" s="244" t="s">
        <v>175</v>
      </c>
      <c r="D21" s="150" t="s">
        <v>176</v>
      </c>
      <c r="E21" s="73" t="n">
        <v>1</v>
      </c>
      <c r="G21" s="245" t="n">
        <v>1</v>
      </c>
      <c r="H21" s="236" t="n">
        <f aca="false">+E21+F21-G21</f>
        <v>0</v>
      </c>
      <c r="I21" s="208" t="n">
        <v>3</v>
      </c>
      <c r="J21" s="245" t="n">
        <v>2</v>
      </c>
      <c r="K21" s="246" t="n">
        <f aca="false">+E21+F21+I21-G21-J21</f>
        <v>1</v>
      </c>
      <c r="L21" s="246"/>
      <c r="M21" s="246"/>
      <c r="N21" s="247" t="e">
        <f aca="false">+K21/H21-1</f>
        <v>#DIV/0!</v>
      </c>
      <c r="O21" s="73" t="n">
        <v>2.25</v>
      </c>
      <c r="P21" s="73" t="n">
        <v>1.5</v>
      </c>
      <c r="Q21" s="73" t="n">
        <v>0.75</v>
      </c>
    </row>
    <row r="22" customFormat="false" ht="12" hidden="false" customHeight="false" outlineLevel="0" collapsed="false">
      <c r="A22" s="145" t="s">
        <v>177</v>
      </c>
      <c r="B22" s="146" t="s">
        <v>178</v>
      </c>
      <c r="C22" s="244" t="s">
        <v>179</v>
      </c>
      <c r="D22" s="137" t="s">
        <v>180</v>
      </c>
      <c r="E22" s="73" t="n">
        <v>808</v>
      </c>
      <c r="F22" s="73" t="n">
        <v>1721</v>
      </c>
      <c r="G22" s="245" t="n">
        <v>1301</v>
      </c>
      <c r="H22" s="236" t="n">
        <f aca="false">+E22+F22-G22</f>
        <v>1228</v>
      </c>
      <c r="I22" s="73" t="n">
        <v>3268</v>
      </c>
      <c r="J22" s="245" t="n">
        <v>2673</v>
      </c>
      <c r="K22" s="246" t="n">
        <f aca="false">+E22+F22+I22-G22-J22</f>
        <v>1823</v>
      </c>
      <c r="L22" s="246"/>
      <c r="M22" s="246"/>
      <c r="N22" s="247" t="n">
        <f aca="false">+K22/H22-1</f>
        <v>0.484527687296417</v>
      </c>
      <c r="O22" s="73" t="n">
        <v>2451</v>
      </c>
      <c r="P22" s="73" t="n">
        <v>2004.75</v>
      </c>
      <c r="Q22" s="73" t="n">
        <v>1674.25</v>
      </c>
    </row>
    <row r="23" customFormat="false" ht="12" hidden="false" customHeight="false" outlineLevel="0" collapsed="false">
      <c r="A23" s="143" t="s">
        <v>181</v>
      </c>
      <c r="B23" s="144" t="s">
        <v>182</v>
      </c>
      <c r="C23" s="248" t="s">
        <v>183</v>
      </c>
      <c r="D23" s="249" t="s">
        <v>184</v>
      </c>
      <c r="E23" s="250" t="n">
        <v>63</v>
      </c>
      <c r="F23" s="250" t="n">
        <v>186</v>
      </c>
      <c r="G23" s="251" t="n">
        <v>173</v>
      </c>
      <c r="H23" s="252" t="n">
        <f aca="false">+E23+F23-G23</f>
        <v>76</v>
      </c>
      <c r="I23" s="253" t="n">
        <v>230</v>
      </c>
      <c r="J23" s="251" t="n">
        <v>219</v>
      </c>
      <c r="K23" s="254" t="n">
        <f aca="false">+E23+F23+I23-G23-J23</f>
        <v>87</v>
      </c>
      <c r="L23" s="254"/>
      <c r="M23" s="254"/>
      <c r="N23" s="247" t="n">
        <f aca="false">+K23/H23-1</f>
        <v>0.144736842105263</v>
      </c>
      <c r="O23" s="73" t="n">
        <v>172.5</v>
      </c>
      <c r="P23" s="73" t="n">
        <v>164.25</v>
      </c>
      <c r="Q23" s="73" t="n">
        <v>84.25</v>
      </c>
    </row>
    <row r="24" customFormat="false" ht="12" hidden="false" customHeight="false" outlineLevel="0" collapsed="false">
      <c r="A24" s="145" t="s">
        <v>185</v>
      </c>
      <c r="B24" s="146" t="s">
        <v>186</v>
      </c>
      <c r="C24" s="244" t="s">
        <v>187</v>
      </c>
      <c r="D24" s="1" t="s">
        <v>188</v>
      </c>
      <c r="E24" s="73" t="n">
        <v>210</v>
      </c>
      <c r="F24" s="73" t="n">
        <v>491</v>
      </c>
      <c r="G24" s="245" t="n">
        <v>366</v>
      </c>
      <c r="H24" s="236" t="n">
        <f aca="false">+E24+F24-G24</f>
        <v>335</v>
      </c>
      <c r="I24" s="208" t="n">
        <v>539</v>
      </c>
      <c r="J24" s="245" t="n">
        <v>600</v>
      </c>
      <c r="K24" s="246" t="n">
        <f aca="false">+E24+F24+I24-G24-J24</f>
        <v>274</v>
      </c>
      <c r="L24" s="246"/>
      <c r="M24" s="246"/>
      <c r="N24" s="247" t="n">
        <f aca="false">+K24/H24-1</f>
        <v>-0.182089552238806</v>
      </c>
      <c r="O24" s="73" t="n">
        <v>404.25</v>
      </c>
      <c r="P24" s="73" t="n">
        <v>450</v>
      </c>
      <c r="Q24" s="73" t="n">
        <v>289.25</v>
      </c>
    </row>
    <row r="25" customFormat="false" ht="12" hidden="false" customHeight="false" outlineLevel="0" collapsed="false">
      <c r="A25" s="143" t="s">
        <v>189</v>
      </c>
      <c r="B25" s="144" t="s">
        <v>190</v>
      </c>
      <c r="C25" s="244" t="s">
        <v>191</v>
      </c>
      <c r="D25" s="137" t="s">
        <v>192</v>
      </c>
      <c r="E25" s="73" t="n">
        <v>1016</v>
      </c>
      <c r="F25" s="73" t="n">
        <v>2569</v>
      </c>
      <c r="G25" s="245" t="n">
        <v>1791</v>
      </c>
      <c r="H25" s="236" t="n">
        <f aca="false">+E25+F25-G25</f>
        <v>1794</v>
      </c>
      <c r="I25" s="208" t="n">
        <v>4078</v>
      </c>
      <c r="J25" s="245" t="n">
        <v>4119</v>
      </c>
      <c r="K25" s="246" t="n">
        <f aca="false">+E25+F25+I25-G25-J25</f>
        <v>1753</v>
      </c>
      <c r="L25" s="246"/>
      <c r="M25" s="246"/>
      <c r="N25" s="247" t="n">
        <f aca="false">+K25/H25-1</f>
        <v>-0.0228539576365663</v>
      </c>
      <c r="O25" s="73" t="n">
        <v>3058.5</v>
      </c>
      <c r="P25" s="73" t="n">
        <v>3089.25</v>
      </c>
      <c r="Q25" s="73" t="n">
        <v>1763.25</v>
      </c>
    </row>
    <row r="26" customFormat="false" ht="12" hidden="false" customHeight="false" outlineLevel="0" collapsed="false">
      <c r="A26" s="145" t="s">
        <v>193</v>
      </c>
      <c r="B26" s="146" t="s">
        <v>194</v>
      </c>
      <c r="C26" s="248" t="s">
        <v>195</v>
      </c>
      <c r="D26" s="19" t="s">
        <v>196</v>
      </c>
      <c r="E26" s="250" t="n">
        <v>1</v>
      </c>
      <c r="F26" s="250" t="n">
        <v>7</v>
      </c>
      <c r="G26" s="251" t="n">
        <v>3</v>
      </c>
      <c r="H26" s="252" t="n">
        <f aca="false">+E26+F26-G26</f>
        <v>5</v>
      </c>
      <c r="I26" s="253" t="n">
        <v>7</v>
      </c>
      <c r="J26" s="251" t="n">
        <v>8</v>
      </c>
      <c r="K26" s="254" t="n">
        <f aca="false">+E26+F26+I26-G26-J26</f>
        <v>4</v>
      </c>
      <c r="L26" s="254"/>
      <c r="M26" s="254"/>
      <c r="N26" s="247" t="n">
        <f aca="false">+K26/H26-1</f>
        <v>-0.2</v>
      </c>
      <c r="O26" s="73" t="n">
        <v>5.25</v>
      </c>
      <c r="P26" s="73" t="n">
        <v>6</v>
      </c>
      <c r="Q26" s="73" t="n">
        <v>4.25</v>
      </c>
    </row>
    <row r="27" customFormat="false" ht="12" hidden="false" customHeight="false" outlineLevel="0" collapsed="false">
      <c r="A27" s="143" t="s">
        <v>197</v>
      </c>
      <c r="B27" s="144" t="s">
        <v>198</v>
      </c>
      <c r="C27" s="248" t="s">
        <v>199</v>
      </c>
      <c r="D27" s="260" t="s">
        <v>200</v>
      </c>
      <c r="E27" s="250" t="n">
        <v>123</v>
      </c>
      <c r="F27" s="250" t="n">
        <v>451</v>
      </c>
      <c r="G27" s="251" t="n">
        <v>263</v>
      </c>
      <c r="H27" s="252" t="n">
        <f aca="false">+E27+F27-G27</f>
        <v>311</v>
      </c>
      <c r="I27" s="253" t="n">
        <v>611</v>
      </c>
      <c r="J27" s="251" t="n">
        <v>611</v>
      </c>
      <c r="K27" s="254" t="n">
        <f aca="false">+E27+F27+I27-G27-J27</f>
        <v>311</v>
      </c>
      <c r="L27" s="254"/>
      <c r="M27" s="254"/>
      <c r="N27" s="247" t="n">
        <f aca="false">+K27/H27-1</f>
        <v>0</v>
      </c>
      <c r="O27" s="73" t="n">
        <v>458.25</v>
      </c>
      <c r="P27" s="73" t="n">
        <v>458.25</v>
      </c>
      <c r="Q27" s="73" t="n">
        <v>311</v>
      </c>
    </row>
    <row r="28" customFormat="false" ht="12" hidden="false" customHeight="false" outlineLevel="0" collapsed="false">
      <c r="A28" s="145" t="s">
        <v>201</v>
      </c>
      <c r="B28" s="146" t="s">
        <v>202</v>
      </c>
      <c r="C28" s="248" t="s">
        <v>203</v>
      </c>
      <c r="D28" s="19" t="s">
        <v>204</v>
      </c>
      <c r="E28" s="250" t="n">
        <v>152</v>
      </c>
      <c r="F28" s="250" t="n">
        <v>342</v>
      </c>
      <c r="G28" s="251" t="n">
        <v>453</v>
      </c>
      <c r="H28" s="252" t="n">
        <f aca="false">+E28+F28-G28</f>
        <v>41</v>
      </c>
      <c r="I28" s="253" t="n">
        <v>47</v>
      </c>
      <c r="J28" s="251" t="n">
        <v>76</v>
      </c>
      <c r="K28" s="254" t="n">
        <f aca="false">+E28+F28+I28-G28-J28</f>
        <v>12</v>
      </c>
      <c r="L28" s="254"/>
      <c r="M28" s="254"/>
      <c r="N28" s="247" t="n">
        <f aca="false">+K28/H28-1</f>
        <v>-0.707317073170732</v>
      </c>
      <c r="O28" s="73" t="n">
        <v>35.25</v>
      </c>
      <c r="P28" s="73" t="n">
        <v>57</v>
      </c>
      <c r="Q28" s="73" t="n">
        <v>19.25</v>
      </c>
    </row>
    <row r="29" customFormat="false" ht="12" hidden="false" customHeight="false" outlineLevel="0" collapsed="false">
      <c r="A29" s="143" t="s">
        <v>205</v>
      </c>
      <c r="B29" s="144" t="s">
        <v>206</v>
      </c>
      <c r="C29" s="248" t="s">
        <v>207</v>
      </c>
      <c r="D29" s="19" t="s">
        <v>208</v>
      </c>
      <c r="E29" s="250" t="n">
        <v>43</v>
      </c>
      <c r="F29" s="250" t="n">
        <v>115</v>
      </c>
      <c r="G29" s="251" t="n">
        <v>58</v>
      </c>
      <c r="H29" s="252" t="n">
        <f aca="false">+E29+F29-G29</f>
        <v>100</v>
      </c>
      <c r="I29" s="253" t="n">
        <v>434</v>
      </c>
      <c r="J29" s="251" t="n">
        <v>344</v>
      </c>
      <c r="K29" s="254" t="n">
        <f aca="false">+E29+F29+I29-G29-J29</f>
        <v>190</v>
      </c>
      <c r="L29" s="254"/>
      <c r="M29" s="254"/>
      <c r="N29" s="247" t="n">
        <f aca="false">+K29/H29-1</f>
        <v>0.9</v>
      </c>
      <c r="O29" s="73" t="n">
        <v>325.5</v>
      </c>
      <c r="P29" s="73" t="n">
        <v>258</v>
      </c>
      <c r="Q29" s="73" t="n">
        <v>167.5</v>
      </c>
    </row>
    <row r="30" customFormat="false" ht="12" hidden="false" customHeight="false" outlineLevel="0" collapsed="false">
      <c r="A30" s="143" t="s">
        <v>209</v>
      </c>
      <c r="B30" s="144" t="s">
        <v>210</v>
      </c>
      <c r="C30" s="244" t="s">
        <v>211</v>
      </c>
      <c r="D30" s="137" t="s">
        <v>212</v>
      </c>
      <c r="E30" s="73"/>
      <c r="G30" s="255"/>
      <c r="H30" s="236" t="n">
        <f aca="false">+E30+F30-G30</f>
        <v>0</v>
      </c>
      <c r="I30" s="208" t="n">
        <v>2</v>
      </c>
      <c r="J30" s="245" t="n">
        <v>1</v>
      </c>
      <c r="K30" s="246" t="n">
        <f aca="false">+E30+F30+I30-G30-J30</f>
        <v>1</v>
      </c>
      <c r="L30" s="246"/>
      <c r="M30" s="246"/>
      <c r="N30" s="247" t="e">
        <f aca="false">+K30/H30-1</f>
        <v>#DIV/0!</v>
      </c>
      <c r="O30" s="73" t="n">
        <v>1.5</v>
      </c>
      <c r="P30" s="73" t="n">
        <v>0.75</v>
      </c>
      <c r="Q30" s="73" t="n">
        <v>0.75</v>
      </c>
    </row>
    <row r="31" customFormat="false" ht="12" hidden="false" customHeight="false" outlineLevel="0" collapsed="false">
      <c r="A31" s="143" t="s">
        <v>213</v>
      </c>
      <c r="B31" s="144" t="s">
        <v>214</v>
      </c>
      <c r="C31" s="244" t="s">
        <v>215</v>
      </c>
      <c r="D31" s="1" t="s">
        <v>216</v>
      </c>
      <c r="E31" s="73" t="n">
        <v>24</v>
      </c>
      <c r="F31" s="73" t="n">
        <v>110</v>
      </c>
      <c r="G31" s="245" t="n">
        <v>26</v>
      </c>
      <c r="H31" s="236" t="n">
        <f aca="false">+E31+F31-G31</f>
        <v>108</v>
      </c>
      <c r="I31" s="208" t="n">
        <v>173</v>
      </c>
      <c r="J31" s="245" t="n">
        <v>87</v>
      </c>
      <c r="K31" s="246" t="n">
        <f aca="false">+E31+F31+I31-G31-J31</f>
        <v>194</v>
      </c>
      <c r="L31" s="246"/>
      <c r="M31" s="246"/>
      <c r="N31" s="247" t="n">
        <f aca="false">+K31/H31-1</f>
        <v>0.796296296296296</v>
      </c>
      <c r="O31" s="73" t="n">
        <v>129.75</v>
      </c>
      <c r="P31" s="73" t="n">
        <v>65.25</v>
      </c>
      <c r="Q31" s="73" t="n">
        <v>172.5</v>
      </c>
    </row>
    <row r="32" customFormat="false" ht="12" hidden="false" customHeight="false" outlineLevel="0" collapsed="false">
      <c r="A32" s="143" t="s">
        <v>217</v>
      </c>
      <c r="B32" s="144" t="s">
        <v>218</v>
      </c>
      <c r="C32" s="244" t="s">
        <v>219</v>
      </c>
      <c r="D32" s="137" t="s">
        <v>220</v>
      </c>
      <c r="E32" s="73" t="n">
        <v>0</v>
      </c>
      <c r="F32" s="73" t="n">
        <v>2</v>
      </c>
      <c r="G32" s="245" t="n">
        <v>2</v>
      </c>
      <c r="H32" s="236" t="n">
        <f aca="false">+E32+F32-G32</f>
        <v>0</v>
      </c>
      <c r="I32" s="208" t="n">
        <v>4</v>
      </c>
      <c r="J32" s="245" t="n">
        <v>1</v>
      </c>
      <c r="K32" s="246" t="n">
        <f aca="false">+E32+F32+I32-G32-J32</f>
        <v>3</v>
      </c>
      <c r="L32" s="246"/>
      <c r="M32" s="246"/>
      <c r="N32" s="247" t="e">
        <f aca="false">+K32/H32-1</f>
        <v>#DIV/0!</v>
      </c>
      <c r="O32" s="73" t="n">
        <v>3</v>
      </c>
      <c r="P32" s="73" t="n">
        <v>0.75</v>
      </c>
      <c r="Q32" s="73" t="n">
        <v>2.25</v>
      </c>
    </row>
    <row r="33" customFormat="false" ht="12" hidden="false" customHeight="false" outlineLevel="0" collapsed="false">
      <c r="A33" s="145" t="s">
        <v>221</v>
      </c>
      <c r="B33" s="146" t="s">
        <v>222</v>
      </c>
      <c r="C33" s="244" t="s">
        <v>223</v>
      </c>
      <c r="D33" s="1" t="s">
        <v>224</v>
      </c>
      <c r="E33" s="73" t="n">
        <v>18</v>
      </c>
      <c r="F33" s="73" t="n">
        <v>24</v>
      </c>
      <c r="G33" s="245" t="n">
        <v>30</v>
      </c>
      <c r="H33" s="236" t="n">
        <f aca="false">+E33+F33-G33</f>
        <v>12</v>
      </c>
      <c r="I33" s="208" t="n">
        <v>67</v>
      </c>
      <c r="J33" s="245" t="n">
        <v>41</v>
      </c>
      <c r="K33" s="246" t="n">
        <f aca="false">+E33+F33+I33-G33-J33</f>
        <v>38</v>
      </c>
      <c r="L33" s="246"/>
      <c r="M33" s="246"/>
      <c r="N33" s="247" t="n">
        <f aca="false">+K33/H33-1</f>
        <v>2.16666666666667</v>
      </c>
      <c r="O33" s="73" t="n">
        <v>50.25</v>
      </c>
      <c r="P33" s="73" t="n">
        <v>30.75</v>
      </c>
      <c r="Q33" s="73" t="n">
        <v>31.5</v>
      </c>
    </row>
    <row r="34" customFormat="false" ht="12" hidden="false" customHeight="false" outlineLevel="0" collapsed="false">
      <c r="A34" s="143" t="s">
        <v>225</v>
      </c>
      <c r="B34" s="144" t="s">
        <v>226</v>
      </c>
      <c r="C34" s="248" t="s">
        <v>227</v>
      </c>
      <c r="D34" s="19" t="s">
        <v>228</v>
      </c>
      <c r="E34" s="250" t="n">
        <v>0</v>
      </c>
      <c r="F34" s="250"/>
      <c r="G34" s="257"/>
      <c r="H34" s="252" t="n">
        <f aca="false">+E34+F34-G34</f>
        <v>0</v>
      </c>
      <c r="I34" s="253" t="n">
        <v>2</v>
      </c>
      <c r="J34" s="251" t="n">
        <v>1</v>
      </c>
      <c r="K34" s="254" t="n">
        <f aca="false">+E34+F34+I34-G34-J34</f>
        <v>1</v>
      </c>
      <c r="L34" s="254"/>
      <c r="M34" s="254"/>
      <c r="N34" s="247" t="e">
        <f aca="false">+K34/H34-1</f>
        <v>#DIV/0!</v>
      </c>
      <c r="O34" s="73" t="n">
        <v>1.5</v>
      </c>
      <c r="P34" s="73" t="n">
        <v>0.75</v>
      </c>
      <c r="Q34" s="73" t="n">
        <v>0.75</v>
      </c>
    </row>
    <row r="35" customFormat="false" ht="12" hidden="false" customHeight="false" outlineLevel="0" collapsed="false">
      <c r="A35" s="145" t="s">
        <v>229</v>
      </c>
      <c r="B35" s="146" t="s">
        <v>230</v>
      </c>
      <c r="C35" s="261" t="s">
        <v>231</v>
      </c>
      <c r="D35" s="262" t="s">
        <v>232</v>
      </c>
      <c r="E35" s="263" t="n">
        <v>43</v>
      </c>
      <c r="F35" s="263" t="n">
        <v>75</v>
      </c>
      <c r="G35" s="264" t="n">
        <v>71</v>
      </c>
      <c r="H35" s="265" t="n">
        <f aca="false">+E35+F35-G35</f>
        <v>47</v>
      </c>
      <c r="I35" s="266" t="n">
        <v>43</v>
      </c>
      <c r="J35" s="264" t="n">
        <v>89</v>
      </c>
      <c r="K35" s="267" t="n">
        <f aca="false">+E35+F35+I35-G35-J35</f>
        <v>1</v>
      </c>
      <c r="L35" s="267"/>
      <c r="M35" s="267"/>
      <c r="N35" s="247" t="n">
        <f aca="false">+K35/H35-1</f>
        <v>-0.978723404255319</v>
      </c>
      <c r="O35" s="73" t="n">
        <v>32.25</v>
      </c>
      <c r="P35" s="73" t="n">
        <v>66.75</v>
      </c>
      <c r="Q35" s="73" t="n">
        <v>12.5</v>
      </c>
    </row>
    <row r="36" customFormat="false" ht="12" hidden="false" customHeight="false" outlineLevel="0" collapsed="false">
      <c r="A36" s="143" t="s">
        <v>233</v>
      </c>
      <c r="B36" s="144" t="s">
        <v>234</v>
      </c>
      <c r="C36" s="244" t="s">
        <v>235</v>
      </c>
      <c r="D36" s="1" t="s">
        <v>236</v>
      </c>
      <c r="E36" s="73" t="n">
        <v>211</v>
      </c>
      <c r="F36" s="73" t="n">
        <v>751</v>
      </c>
      <c r="G36" s="245" t="n">
        <v>657</v>
      </c>
      <c r="H36" s="236" t="n">
        <f aca="false">+E36+F36-G36</f>
        <v>305</v>
      </c>
      <c r="I36" s="208" t="n">
        <v>870</v>
      </c>
      <c r="J36" s="245" t="n">
        <v>1018</v>
      </c>
      <c r="K36" s="246" t="n">
        <f aca="false">+E36+F36+I36-G36-J36</f>
        <v>157</v>
      </c>
      <c r="L36" s="246"/>
      <c r="M36" s="246"/>
      <c r="N36" s="247" t="n">
        <f aca="false">+K36/H36-1</f>
        <v>-0.485245901639344</v>
      </c>
      <c r="O36" s="73" t="n">
        <v>652.5</v>
      </c>
      <c r="P36" s="73" t="n">
        <v>763.5</v>
      </c>
      <c r="Q36" s="73" t="n">
        <v>194</v>
      </c>
    </row>
    <row r="37" customFormat="false" ht="12" hidden="false" customHeight="false" outlineLevel="0" collapsed="false">
      <c r="A37" s="143" t="s">
        <v>237</v>
      </c>
      <c r="B37" s="144" t="s">
        <v>238</v>
      </c>
      <c r="C37" s="244" t="s">
        <v>239</v>
      </c>
      <c r="D37" s="1" t="s">
        <v>240</v>
      </c>
      <c r="E37" s="73"/>
      <c r="G37" s="255"/>
      <c r="H37" s="236" t="n">
        <f aca="false">+E37+F37-G37</f>
        <v>0</v>
      </c>
      <c r="I37" s="208" t="n">
        <v>4</v>
      </c>
      <c r="J37" s="245" t="n">
        <v>3</v>
      </c>
      <c r="K37" s="246" t="n">
        <f aca="false">+E37+F37+I37-G37-J37</f>
        <v>1</v>
      </c>
      <c r="L37" s="246"/>
      <c r="M37" s="246"/>
      <c r="N37" s="247" t="e">
        <f aca="false">+K37/H37-1</f>
        <v>#DIV/0!</v>
      </c>
      <c r="O37" s="73" t="n">
        <v>3</v>
      </c>
      <c r="P37" s="73" t="n">
        <v>2.25</v>
      </c>
      <c r="Q37" s="73" t="n">
        <v>0.75</v>
      </c>
    </row>
    <row r="38" customFormat="false" ht="12" hidden="false" customHeight="false" outlineLevel="0" collapsed="false">
      <c r="A38" s="145" t="s">
        <v>241</v>
      </c>
      <c r="B38" s="146" t="s">
        <v>242</v>
      </c>
      <c r="C38" s="244" t="s">
        <v>243</v>
      </c>
      <c r="D38" s="1" t="s">
        <v>244</v>
      </c>
      <c r="E38" s="73" t="n">
        <v>134</v>
      </c>
      <c r="F38" s="73" t="n">
        <v>150</v>
      </c>
      <c r="G38" s="245" t="n">
        <v>142</v>
      </c>
      <c r="H38" s="236" t="n">
        <f aca="false">+E38+F38-G38</f>
        <v>142</v>
      </c>
      <c r="I38" s="208" t="n">
        <v>411</v>
      </c>
      <c r="J38" s="245" t="n">
        <v>244</v>
      </c>
      <c r="K38" s="246" t="n">
        <f aca="false">+E38+F38+I38-G38-J38</f>
        <v>309</v>
      </c>
      <c r="L38" s="246"/>
      <c r="M38" s="246"/>
      <c r="N38" s="247" t="n">
        <f aca="false">+K38/H38-1</f>
        <v>1.17605633802817</v>
      </c>
      <c r="O38" s="73" t="n">
        <v>308.25</v>
      </c>
      <c r="P38" s="73" t="n">
        <v>183</v>
      </c>
      <c r="Q38" s="73" t="n">
        <v>267.25</v>
      </c>
    </row>
    <row r="39" customFormat="false" ht="12" hidden="false" customHeight="false" outlineLevel="0" collapsed="false">
      <c r="A39" s="143" t="s">
        <v>245</v>
      </c>
      <c r="B39" s="144" t="s">
        <v>246</v>
      </c>
      <c r="C39" s="248" t="s">
        <v>247</v>
      </c>
      <c r="D39" s="249" t="s">
        <v>248</v>
      </c>
      <c r="E39" s="250" t="n">
        <v>46</v>
      </c>
      <c r="F39" s="250" t="n">
        <v>111</v>
      </c>
      <c r="G39" s="251" t="n">
        <v>157</v>
      </c>
      <c r="H39" s="252" t="n">
        <f aca="false">+E39+F39-G39</f>
        <v>0</v>
      </c>
      <c r="I39" s="250" t="n">
        <v>327</v>
      </c>
      <c r="J39" s="251" t="n">
        <v>278</v>
      </c>
      <c r="K39" s="254" t="n">
        <f aca="false">+E39+F39+I39-G39-J39</f>
        <v>49</v>
      </c>
      <c r="L39" s="254"/>
      <c r="M39" s="254"/>
      <c r="N39" s="247" t="e">
        <f aca="false">+K39/H39-1</f>
        <v>#DIV/0!</v>
      </c>
      <c r="O39" s="73" t="n">
        <v>245.25</v>
      </c>
      <c r="P39" s="73" t="n">
        <v>208.5</v>
      </c>
      <c r="Q39" s="73" t="n">
        <v>36.75</v>
      </c>
    </row>
    <row r="40" customFormat="false" ht="12" hidden="false" customHeight="false" outlineLevel="0" collapsed="false">
      <c r="A40" s="145" t="s">
        <v>249</v>
      </c>
      <c r="B40" s="146" t="s">
        <v>250</v>
      </c>
      <c r="C40" s="248" t="s">
        <v>251</v>
      </c>
      <c r="D40" s="19" t="s">
        <v>252</v>
      </c>
      <c r="E40" s="250" t="n">
        <v>256</v>
      </c>
      <c r="F40" s="250" t="n">
        <v>206</v>
      </c>
      <c r="G40" s="251" t="n">
        <v>169</v>
      </c>
      <c r="H40" s="252" t="n">
        <f aca="false">+E40+F40-G40</f>
        <v>293</v>
      </c>
      <c r="I40" s="253" t="n">
        <v>505</v>
      </c>
      <c r="J40" s="251" t="n">
        <v>517</v>
      </c>
      <c r="K40" s="254" t="n">
        <f aca="false">+E40+F40+I40-G40-J40</f>
        <v>281</v>
      </c>
      <c r="L40" s="254"/>
      <c r="M40" s="254"/>
      <c r="N40" s="247" t="n">
        <f aca="false">+K40/H40-1</f>
        <v>-0.0409556313993175</v>
      </c>
      <c r="O40" s="73" t="n">
        <v>378.75</v>
      </c>
      <c r="P40" s="73" t="n">
        <v>387.75</v>
      </c>
      <c r="Q40" s="73" t="n">
        <v>284</v>
      </c>
    </row>
    <row r="41" customFormat="false" ht="12" hidden="false" customHeight="false" outlineLevel="0" collapsed="false">
      <c r="A41" s="143" t="s">
        <v>253</v>
      </c>
      <c r="B41" s="144" t="s">
        <v>254</v>
      </c>
      <c r="C41" s="248" t="s">
        <v>255</v>
      </c>
      <c r="D41" s="19" t="s">
        <v>256</v>
      </c>
      <c r="E41" s="250"/>
      <c r="F41" s="250"/>
      <c r="G41" s="257"/>
      <c r="H41" s="252" t="n">
        <f aca="false">+E41+F41-G41</f>
        <v>0</v>
      </c>
      <c r="I41" s="253" t="n">
        <v>1</v>
      </c>
      <c r="J41" s="251" t="n">
        <v>1</v>
      </c>
      <c r="K41" s="254" t="n">
        <f aca="false">+E41+F41+I41-G41-J41</f>
        <v>0</v>
      </c>
      <c r="L41" s="254"/>
      <c r="M41" s="254"/>
      <c r="N41" s="247" t="e">
        <f aca="false">+K41/H41-1</f>
        <v>#DIV/0!</v>
      </c>
      <c r="O41" s="73" t="n">
        <v>0.75</v>
      </c>
      <c r="P41" s="73" t="n">
        <v>0.75</v>
      </c>
      <c r="Q41" s="73" t="n">
        <v>0</v>
      </c>
    </row>
    <row r="42" customFormat="false" ht="12" hidden="false" customHeight="false" outlineLevel="0" collapsed="false">
      <c r="A42" s="145" t="s">
        <v>257</v>
      </c>
      <c r="B42" s="146" t="s">
        <v>258</v>
      </c>
      <c r="C42" s="244" t="s">
        <v>259</v>
      </c>
      <c r="D42" s="137" t="s">
        <v>260</v>
      </c>
      <c r="E42" s="73" t="n">
        <v>490</v>
      </c>
      <c r="F42" s="73" t="n">
        <v>210</v>
      </c>
      <c r="G42" s="245" t="n">
        <v>281</v>
      </c>
      <c r="H42" s="236" t="n">
        <f aca="false">+E42+F42-G42</f>
        <v>419</v>
      </c>
      <c r="I42" s="208" t="n">
        <v>433</v>
      </c>
      <c r="J42" s="245" t="n">
        <v>607</v>
      </c>
      <c r="K42" s="246" t="n">
        <f aca="false">+E42+F42+I42-G42-J42</f>
        <v>245</v>
      </c>
      <c r="L42" s="246"/>
      <c r="M42" s="246"/>
      <c r="N42" s="247" t="n">
        <f aca="false">+K42/H42-1</f>
        <v>-0.41527446300716</v>
      </c>
      <c r="O42" s="73" t="n">
        <v>324.75</v>
      </c>
      <c r="P42" s="73" t="n">
        <v>455.25</v>
      </c>
      <c r="Q42" s="73" t="n">
        <v>288.5</v>
      </c>
    </row>
    <row r="43" customFormat="false" ht="12" hidden="false" customHeight="false" outlineLevel="0" collapsed="false">
      <c r="A43" s="145" t="s">
        <v>926</v>
      </c>
      <c r="B43" s="146" t="s">
        <v>927</v>
      </c>
      <c r="C43" s="248" t="s">
        <v>897</v>
      </c>
      <c r="D43" s="249" t="s">
        <v>928</v>
      </c>
      <c r="E43" s="250" t="n">
        <v>1</v>
      </c>
      <c r="F43" s="250"/>
      <c r="G43" s="257"/>
      <c r="H43" s="252" t="n">
        <f aca="false">+E43+F43-G43</f>
        <v>1</v>
      </c>
      <c r="I43" s="253"/>
      <c r="J43" s="251" t="n">
        <v>1</v>
      </c>
      <c r="K43" s="254" t="n">
        <f aca="false">+E43+F43+I43-G43-J43</f>
        <v>0</v>
      </c>
      <c r="L43" s="254"/>
      <c r="M43" s="254"/>
      <c r="N43" s="247" t="n">
        <f aca="false">+K43/H43-1</f>
        <v>-1</v>
      </c>
      <c r="O43" s="73" t="n">
        <v>0</v>
      </c>
      <c r="P43" s="73" t="n">
        <v>0.75</v>
      </c>
      <c r="Q43" s="73" t="n">
        <v>0.25</v>
      </c>
    </row>
    <row r="44" customFormat="false" ht="12" hidden="false" customHeight="false" outlineLevel="0" collapsed="false">
      <c r="A44" s="143" t="s">
        <v>261</v>
      </c>
      <c r="B44" s="144" t="s">
        <v>262</v>
      </c>
      <c r="C44" s="244" t="s">
        <v>263</v>
      </c>
      <c r="D44" s="1" t="s">
        <v>264</v>
      </c>
      <c r="E44" s="73" t="n">
        <v>29</v>
      </c>
      <c r="F44" s="73" t="n">
        <v>85</v>
      </c>
      <c r="G44" s="245" t="n">
        <v>73</v>
      </c>
      <c r="H44" s="236" t="n">
        <f aca="false">+E44+F44-G44</f>
        <v>41</v>
      </c>
      <c r="I44" s="73" t="n">
        <v>116</v>
      </c>
      <c r="J44" s="245" t="n">
        <v>101</v>
      </c>
      <c r="K44" s="246" t="n">
        <f aca="false">+E44+F44+I44-G44-J44</f>
        <v>56</v>
      </c>
      <c r="L44" s="246"/>
      <c r="M44" s="246"/>
      <c r="N44" s="247" t="n">
        <f aca="false">+K44/H44-1</f>
        <v>0.365853658536585</v>
      </c>
      <c r="O44" s="73" t="n">
        <v>87</v>
      </c>
      <c r="P44" s="73" t="n">
        <v>75.75</v>
      </c>
      <c r="Q44" s="73" t="n">
        <v>52.25</v>
      </c>
    </row>
    <row r="45" customFormat="false" ht="12" hidden="false" customHeight="false" outlineLevel="0" collapsed="false">
      <c r="A45" s="145" t="s">
        <v>269</v>
      </c>
      <c r="B45" s="146" t="s">
        <v>270</v>
      </c>
      <c r="C45" s="244" t="s">
        <v>271</v>
      </c>
      <c r="D45" s="137" t="s">
        <v>272</v>
      </c>
      <c r="E45" s="73" t="n">
        <v>1115</v>
      </c>
      <c r="F45" s="73" t="n">
        <v>2050</v>
      </c>
      <c r="G45" s="245" t="n">
        <v>2586</v>
      </c>
      <c r="H45" s="236" t="n">
        <f aca="false">+E45+F45-G45</f>
        <v>579</v>
      </c>
      <c r="I45" s="73" t="n">
        <v>1344</v>
      </c>
      <c r="J45" s="245" t="n">
        <v>1604</v>
      </c>
      <c r="K45" s="246" t="n">
        <f aca="false">+E45+F45+I45-G45-J45</f>
        <v>319</v>
      </c>
      <c r="L45" s="246"/>
      <c r="M45" s="246"/>
      <c r="N45" s="247" t="n">
        <f aca="false">+K45/H45-1</f>
        <v>-0.449050086355786</v>
      </c>
      <c r="O45" s="73" t="n">
        <v>1008</v>
      </c>
      <c r="P45" s="73" t="n">
        <v>1203</v>
      </c>
      <c r="Q45" s="73" t="n">
        <v>384</v>
      </c>
    </row>
    <row r="46" customFormat="false" ht="12" hidden="false" customHeight="false" outlineLevel="0" collapsed="false">
      <c r="A46" s="143" t="s">
        <v>273</v>
      </c>
      <c r="B46" s="144" t="s">
        <v>274</v>
      </c>
      <c r="C46" s="244" t="s">
        <v>275</v>
      </c>
      <c r="D46" s="1" t="s">
        <v>276</v>
      </c>
      <c r="E46" s="73" t="n">
        <v>0</v>
      </c>
      <c r="F46" s="73" t="n">
        <v>51</v>
      </c>
      <c r="G46" s="245" t="n">
        <v>41</v>
      </c>
      <c r="H46" s="236" t="n">
        <f aca="false">+E46+F46-G46</f>
        <v>10</v>
      </c>
      <c r="I46" s="73" t="n">
        <v>85</v>
      </c>
      <c r="J46" s="245" t="n">
        <v>60</v>
      </c>
      <c r="K46" s="246" t="n">
        <f aca="false">+E46+F46+I46-G46-J46</f>
        <v>35</v>
      </c>
      <c r="L46" s="246"/>
      <c r="M46" s="246"/>
      <c r="N46" s="247" t="n">
        <f aca="false">+K46/H46-1</f>
        <v>2.5</v>
      </c>
      <c r="O46" s="73" t="n">
        <v>63.75</v>
      </c>
      <c r="P46" s="73" t="n">
        <v>45</v>
      </c>
      <c r="Q46" s="73" t="n">
        <v>28.75</v>
      </c>
    </row>
    <row r="47" customFormat="false" ht="12" hidden="false" customHeight="false" outlineLevel="0" collapsed="false">
      <c r="A47" s="145" t="s">
        <v>277</v>
      </c>
      <c r="B47" s="146" t="s">
        <v>278</v>
      </c>
      <c r="C47" s="244" t="s">
        <v>279</v>
      </c>
      <c r="D47" s="1" t="s">
        <v>280</v>
      </c>
      <c r="E47" s="73" t="n">
        <v>37</v>
      </c>
      <c r="F47" s="73" t="n">
        <v>120</v>
      </c>
      <c r="G47" s="245" t="n">
        <v>67</v>
      </c>
      <c r="H47" s="236" t="n">
        <f aca="false">+E47+F47-G47</f>
        <v>90</v>
      </c>
      <c r="I47" s="73" t="n">
        <v>308</v>
      </c>
      <c r="J47" s="245" t="n">
        <v>254</v>
      </c>
      <c r="K47" s="246" t="n">
        <f aca="false">+E47+F47+I47-G47-J47</f>
        <v>144</v>
      </c>
      <c r="L47" s="246"/>
      <c r="M47" s="246"/>
      <c r="N47" s="247" t="n">
        <f aca="false">+K47/H47-1</f>
        <v>0.6</v>
      </c>
      <c r="O47" s="73" t="n">
        <v>231</v>
      </c>
      <c r="P47" s="73" t="n">
        <v>190.5</v>
      </c>
      <c r="Q47" s="73" t="n">
        <v>130.5</v>
      </c>
    </row>
    <row r="48" customFormat="false" ht="12" hidden="false" customHeight="false" outlineLevel="0" collapsed="false">
      <c r="A48" s="143" t="s">
        <v>281</v>
      </c>
      <c r="B48" s="144" t="s">
        <v>282</v>
      </c>
      <c r="C48" s="248" t="s">
        <v>283</v>
      </c>
      <c r="D48" s="249" t="s">
        <v>284</v>
      </c>
      <c r="E48" s="250" t="n">
        <v>3450</v>
      </c>
      <c r="F48" s="250" t="n">
        <v>4181</v>
      </c>
      <c r="G48" s="251" t="n">
        <v>4185</v>
      </c>
      <c r="H48" s="252" t="n">
        <f aca="false">+E48+F48-G48</f>
        <v>3446</v>
      </c>
      <c r="I48" s="250" t="n">
        <v>4962</v>
      </c>
      <c r="J48" s="251" t="n">
        <v>6261</v>
      </c>
      <c r="K48" s="254" t="n">
        <f aca="false">+E48+F48+I48-G48-J48</f>
        <v>2147</v>
      </c>
      <c r="L48" s="254"/>
      <c r="M48" s="254"/>
      <c r="N48" s="247" t="n">
        <f aca="false">+K48/H48-1</f>
        <v>-0.37695879280325</v>
      </c>
      <c r="O48" s="73" t="n">
        <v>3721.5</v>
      </c>
      <c r="P48" s="73" t="n">
        <v>4695.75</v>
      </c>
      <c r="Q48" s="73" t="n">
        <v>2471.75</v>
      </c>
    </row>
    <row r="49" customFormat="false" ht="12" hidden="false" customHeight="false" outlineLevel="0" collapsed="false">
      <c r="A49" s="143" t="s">
        <v>285</v>
      </c>
      <c r="B49" s="144" t="s">
        <v>286</v>
      </c>
      <c r="C49" s="248" t="s">
        <v>287</v>
      </c>
      <c r="D49" s="249" t="s">
        <v>288</v>
      </c>
      <c r="E49" s="250" t="n">
        <v>2</v>
      </c>
      <c r="F49" s="250" t="n">
        <v>8</v>
      </c>
      <c r="G49" s="251" t="n">
        <v>9</v>
      </c>
      <c r="H49" s="252" t="n">
        <f aca="false">+E49+F49-G49</f>
        <v>1</v>
      </c>
      <c r="I49" s="250" t="n">
        <v>7</v>
      </c>
      <c r="J49" s="251" t="n">
        <v>7</v>
      </c>
      <c r="K49" s="254" t="n">
        <f aca="false">+E49+F49+I49-G49-J49</f>
        <v>1</v>
      </c>
      <c r="L49" s="254"/>
      <c r="M49" s="254"/>
      <c r="N49" s="247" t="n">
        <f aca="false">+K49/H49-1</f>
        <v>0</v>
      </c>
      <c r="O49" s="73" t="n">
        <v>5.25</v>
      </c>
      <c r="P49" s="73" t="n">
        <v>5.25</v>
      </c>
      <c r="Q49" s="73" t="n">
        <v>1</v>
      </c>
    </row>
    <row r="50" customFormat="false" ht="12" hidden="false" customHeight="false" outlineLevel="0" collapsed="false">
      <c r="A50" s="143" t="s">
        <v>289</v>
      </c>
      <c r="B50" s="144" t="s">
        <v>290</v>
      </c>
      <c r="C50" s="244" t="s">
        <v>291</v>
      </c>
      <c r="D50" s="137" t="s">
        <v>292</v>
      </c>
      <c r="E50" s="73"/>
      <c r="F50" s="73" t="n">
        <v>1</v>
      </c>
      <c r="G50" s="255"/>
      <c r="H50" s="236" t="n">
        <f aca="false">+E50+F50-G50</f>
        <v>1</v>
      </c>
      <c r="J50" s="245" t="n">
        <v>1</v>
      </c>
      <c r="K50" s="246" t="n">
        <f aca="false">+E50+F50+I50-G50-J50</f>
        <v>0</v>
      </c>
      <c r="L50" s="246"/>
      <c r="M50" s="246"/>
      <c r="N50" s="247" t="n">
        <f aca="false">+K50/H50-1</f>
        <v>-1</v>
      </c>
      <c r="O50" s="73" t="n">
        <v>0</v>
      </c>
      <c r="P50" s="73" t="n">
        <v>0.75</v>
      </c>
      <c r="Q50" s="73" t="n">
        <v>0.25</v>
      </c>
    </row>
    <row r="51" customFormat="false" ht="12" hidden="false" customHeight="false" outlineLevel="0" collapsed="false">
      <c r="A51" s="143" t="s">
        <v>929</v>
      </c>
      <c r="B51" s="144" t="s">
        <v>930</v>
      </c>
      <c r="C51" s="244" t="s">
        <v>295</v>
      </c>
      <c r="D51" s="1" t="s">
        <v>296</v>
      </c>
      <c r="E51" s="73"/>
      <c r="G51" s="255"/>
      <c r="H51" s="236" t="n">
        <f aca="false">+E51+F51-G51</f>
        <v>0</v>
      </c>
      <c r="I51" s="73" t="n">
        <v>4</v>
      </c>
      <c r="J51" s="245"/>
      <c r="K51" s="246" t="n">
        <f aca="false">+E51+F51+I51-G51-J51</f>
        <v>4</v>
      </c>
      <c r="L51" s="246"/>
      <c r="M51" s="246"/>
      <c r="N51" s="247" t="e">
        <f aca="false">+K51/H51-1</f>
        <v>#DIV/0!</v>
      </c>
      <c r="O51" s="73" t="n">
        <v>3</v>
      </c>
      <c r="P51" s="73" t="n">
        <v>0</v>
      </c>
      <c r="Q51" s="73" t="n">
        <v>3</v>
      </c>
    </row>
    <row r="52" customFormat="false" ht="12" hidden="false" customHeight="false" outlineLevel="0" collapsed="false">
      <c r="A52" s="145" t="s">
        <v>297</v>
      </c>
      <c r="B52" s="146" t="s">
        <v>298</v>
      </c>
      <c r="C52" s="248" t="s">
        <v>299</v>
      </c>
      <c r="D52" s="249" t="s">
        <v>300</v>
      </c>
      <c r="E52" s="250" t="n">
        <v>37</v>
      </c>
      <c r="F52" s="250" t="n">
        <v>29</v>
      </c>
      <c r="G52" s="251" t="n">
        <v>27</v>
      </c>
      <c r="H52" s="252" t="n">
        <f aca="false">+E52+F52-G52</f>
        <v>39</v>
      </c>
      <c r="I52" s="250" t="n">
        <v>64</v>
      </c>
      <c r="J52" s="251" t="n">
        <v>67</v>
      </c>
      <c r="K52" s="254" t="n">
        <f aca="false">+E52+F52+I52-G52-J52</f>
        <v>36</v>
      </c>
      <c r="L52" s="254"/>
      <c r="M52" s="254"/>
      <c r="N52" s="247" t="n">
        <f aca="false">+K52/H52-1</f>
        <v>-0.0769230769230769</v>
      </c>
      <c r="O52" s="73" t="n">
        <v>48</v>
      </c>
      <c r="P52" s="73" t="n">
        <v>50.25</v>
      </c>
      <c r="Q52" s="73" t="n">
        <v>36.75</v>
      </c>
    </row>
    <row r="53" customFormat="false" ht="12" hidden="false" customHeight="false" outlineLevel="0" collapsed="false">
      <c r="A53" s="145" t="s">
        <v>931</v>
      </c>
      <c r="B53" s="146" t="s">
        <v>932</v>
      </c>
      <c r="C53" s="248" t="s">
        <v>719</v>
      </c>
      <c r="D53" s="249" t="s">
        <v>720</v>
      </c>
      <c r="E53" s="250"/>
      <c r="F53" s="250"/>
      <c r="G53" s="251"/>
      <c r="H53" s="252" t="n">
        <f aca="false">+E53+F53-G53</f>
        <v>0</v>
      </c>
      <c r="I53" s="250"/>
      <c r="J53" s="251"/>
      <c r="K53" s="254" t="n">
        <f aca="false">+E53+F53+I53-G53-J53</f>
        <v>0</v>
      </c>
      <c r="L53" s="254"/>
      <c r="M53" s="254"/>
      <c r="N53" s="247" t="e">
        <f aca="false">+K53/H53-1</f>
        <v>#DIV/0!</v>
      </c>
      <c r="O53" s="73" t="n">
        <v>0</v>
      </c>
      <c r="P53" s="73" t="n">
        <v>0</v>
      </c>
      <c r="Q53" s="73" t="n">
        <v>0</v>
      </c>
    </row>
    <row r="54" customFormat="false" ht="12" hidden="false" customHeight="false" outlineLevel="0" collapsed="false">
      <c r="A54" s="145" t="s">
        <v>301</v>
      </c>
      <c r="B54" s="146" t="s">
        <v>302</v>
      </c>
      <c r="C54" s="244" t="s">
        <v>303</v>
      </c>
      <c r="D54" s="1" t="s">
        <v>304</v>
      </c>
      <c r="E54" s="73" t="n">
        <v>3</v>
      </c>
      <c r="F54" s="73" t="n">
        <v>14</v>
      </c>
      <c r="G54" s="245" t="n">
        <v>17</v>
      </c>
      <c r="H54" s="236" t="n">
        <f aca="false">+E54+F54-G54</f>
        <v>0</v>
      </c>
      <c r="I54" s="73" t="n">
        <v>4</v>
      </c>
      <c r="J54" s="245" t="n">
        <v>3</v>
      </c>
      <c r="K54" s="246" t="n">
        <f aca="false">+E54+F54+I54-G54-J54</f>
        <v>1</v>
      </c>
      <c r="L54" s="246"/>
      <c r="M54" s="246"/>
      <c r="N54" s="247" t="e">
        <f aca="false">+K54/H54-1</f>
        <v>#DIV/0!</v>
      </c>
      <c r="O54" s="73" t="n">
        <v>3</v>
      </c>
      <c r="P54" s="73" t="n">
        <v>2.25</v>
      </c>
      <c r="Q54" s="73" t="n">
        <v>0.75</v>
      </c>
    </row>
    <row r="55" customFormat="false" ht="12" hidden="false" customHeight="false" outlineLevel="0" collapsed="false">
      <c r="A55" s="143" t="s">
        <v>305</v>
      </c>
      <c r="B55" s="144" t="s">
        <v>306</v>
      </c>
      <c r="C55" s="248" t="s">
        <v>307</v>
      </c>
      <c r="D55" s="249" t="s">
        <v>308</v>
      </c>
      <c r="E55" s="250"/>
      <c r="F55" s="250" t="n">
        <v>2</v>
      </c>
      <c r="G55" s="251" t="n">
        <v>2</v>
      </c>
      <c r="H55" s="252" t="n">
        <f aca="false">+E55+F55-G55</f>
        <v>0</v>
      </c>
      <c r="I55" s="253" t="n">
        <v>6</v>
      </c>
      <c r="J55" s="251" t="n">
        <v>6</v>
      </c>
      <c r="K55" s="254" t="n">
        <f aca="false">+E55+F55+I55-G55-J55</f>
        <v>0</v>
      </c>
      <c r="L55" s="254"/>
      <c r="M55" s="254"/>
      <c r="N55" s="247" t="e">
        <f aca="false">+K55/H55-1</f>
        <v>#DIV/0!</v>
      </c>
      <c r="O55" s="73" t="n">
        <v>4.5</v>
      </c>
      <c r="P55" s="73" t="n">
        <v>4.5</v>
      </c>
      <c r="Q55" s="73" t="n">
        <v>0</v>
      </c>
    </row>
    <row r="56" customFormat="false" ht="12" hidden="false" customHeight="false" outlineLevel="0" collapsed="false">
      <c r="A56" s="145" t="s">
        <v>309</v>
      </c>
      <c r="B56" s="146" t="s">
        <v>310</v>
      </c>
      <c r="C56" s="248" t="s">
        <v>311</v>
      </c>
      <c r="D56" s="19" t="s">
        <v>312</v>
      </c>
      <c r="E56" s="250" t="n">
        <v>1930</v>
      </c>
      <c r="F56" s="250" t="n">
        <v>1950</v>
      </c>
      <c r="G56" s="251" t="n">
        <v>1961</v>
      </c>
      <c r="H56" s="252" t="n">
        <f aca="false">+E56+F56-G56</f>
        <v>1919</v>
      </c>
      <c r="I56" s="250" t="n">
        <v>1930</v>
      </c>
      <c r="J56" s="251" t="n">
        <v>2036</v>
      </c>
      <c r="K56" s="254" t="n">
        <f aca="false">+E56+F56+I56-G56-J56</f>
        <v>1813</v>
      </c>
      <c r="L56" s="254"/>
      <c r="M56" s="254"/>
      <c r="N56" s="247" t="n">
        <f aca="false">+K56/H56-1</f>
        <v>-0.0552371026576342</v>
      </c>
      <c r="O56" s="73" t="n">
        <v>1447.5</v>
      </c>
      <c r="P56" s="73" t="n">
        <v>1527</v>
      </c>
      <c r="Q56" s="73" t="n">
        <v>1839.5</v>
      </c>
    </row>
    <row r="57" customFormat="false" ht="12" hidden="false" customHeight="false" outlineLevel="0" collapsed="false">
      <c r="A57" s="145" t="s">
        <v>313</v>
      </c>
      <c r="B57" s="146" t="s">
        <v>314</v>
      </c>
      <c r="C57" s="244" t="s">
        <v>315</v>
      </c>
      <c r="D57" s="1" t="s">
        <v>316</v>
      </c>
      <c r="E57" s="73" t="n">
        <v>1</v>
      </c>
      <c r="G57" s="245" t="n">
        <v>1</v>
      </c>
      <c r="H57" s="236" t="n">
        <f aca="false">+E57+F57-G57</f>
        <v>0</v>
      </c>
      <c r="I57" s="73" t="n">
        <v>3</v>
      </c>
      <c r="J57" s="245" t="n">
        <v>2</v>
      </c>
      <c r="K57" s="246" t="n">
        <f aca="false">+E57+F57+I57-G57-J57</f>
        <v>1</v>
      </c>
      <c r="L57" s="246"/>
      <c r="M57" s="246"/>
      <c r="N57" s="247" t="e">
        <f aca="false">+K57/H57-1</f>
        <v>#DIV/0!</v>
      </c>
      <c r="O57" s="73" t="n">
        <v>2.25</v>
      </c>
      <c r="P57" s="73" t="n">
        <v>1.5</v>
      </c>
      <c r="Q57" s="73" t="n">
        <v>0.75</v>
      </c>
    </row>
    <row r="58" customFormat="false" ht="12" hidden="false" customHeight="false" outlineLevel="0" collapsed="false">
      <c r="A58" s="145" t="s">
        <v>317</v>
      </c>
      <c r="B58" s="146" t="s">
        <v>318</v>
      </c>
      <c r="C58" s="248" t="s">
        <v>319</v>
      </c>
      <c r="D58" s="249" t="s">
        <v>320</v>
      </c>
      <c r="E58" s="250" t="n">
        <v>1</v>
      </c>
      <c r="F58" s="250" t="n">
        <v>1</v>
      </c>
      <c r="G58" s="251" t="n">
        <v>1</v>
      </c>
      <c r="H58" s="252" t="n">
        <f aca="false">+E58+F58-G58</f>
        <v>1</v>
      </c>
      <c r="I58" s="250"/>
      <c r="J58" s="251" t="n">
        <v>1</v>
      </c>
      <c r="K58" s="254" t="n">
        <f aca="false">+E58+F58+I58-G58-J58</f>
        <v>0</v>
      </c>
      <c r="L58" s="254"/>
      <c r="M58" s="254"/>
      <c r="N58" s="247" t="n">
        <f aca="false">+K58/H58-1</f>
        <v>-1</v>
      </c>
      <c r="O58" s="73" t="n">
        <v>0</v>
      </c>
      <c r="P58" s="73" t="n">
        <v>0.75</v>
      </c>
      <c r="Q58" s="73" t="n">
        <v>0.25</v>
      </c>
    </row>
    <row r="59" customFormat="false" ht="12" hidden="false" customHeight="false" outlineLevel="0" collapsed="false">
      <c r="A59" s="145" t="s">
        <v>321</v>
      </c>
      <c r="B59" s="146" t="s">
        <v>322</v>
      </c>
      <c r="C59" s="248" t="s">
        <v>323</v>
      </c>
      <c r="D59" s="19" t="s">
        <v>324</v>
      </c>
      <c r="E59" s="250" t="n">
        <v>60</v>
      </c>
      <c r="F59" s="250" t="n">
        <v>162</v>
      </c>
      <c r="G59" s="251" t="n">
        <v>154</v>
      </c>
      <c r="H59" s="252" t="n">
        <f aca="false">+E59+F59-G59</f>
        <v>68</v>
      </c>
      <c r="I59" s="250" t="n">
        <v>265</v>
      </c>
      <c r="J59" s="251" t="n">
        <v>271</v>
      </c>
      <c r="K59" s="254" t="n">
        <f aca="false">+E59+F59+I59-G59-J59</f>
        <v>62</v>
      </c>
      <c r="L59" s="254"/>
      <c r="M59" s="254"/>
      <c r="N59" s="247" t="n">
        <f aca="false">+K59/H59-1</f>
        <v>-0.0882352941176471</v>
      </c>
      <c r="O59" s="73" t="n">
        <v>198.75</v>
      </c>
      <c r="P59" s="73" t="n">
        <v>203.25</v>
      </c>
      <c r="Q59" s="73" t="n">
        <v>63.5</v>
      </c>
    </row>
    <row r="60" customFormat="false" ht="12" hidden="false" customHeight="false" outlineLevel="0" collapsed="false">
      <c r="A60" s="143" t="s">
        <v>325</v>
      </c>
      <c r="B60" s="144" t="s">
        <v>326</v>
      </c>
      <c r="C60" s="248" t="s">
        <v>327</v>
      </c>
      <c r="D60" s="19" t="s">
        <v>328</v>
      </c>
      <c r="E60" s="250" t="n">
        <v>402</v>
      </c>
      <c r="F60" s="250" t="n">
        <v>292</v>
      </c>
      <c r="G60" s="251" t="n">
        <v>167</v>
      </c>
      <c r="H60" s="252" t="n">
        <f aca="false">+E60+F60-G60</f>
        <v>527</v>
      </c>
      <c r="I60" s="250" t="n">
        <v>427</v>
      </c>
      <c r="J60" s="251" t="n">
        <v>421</v>
      </c>
      <c r="K60" s="254" t="n">
        <f aca="false">+E60+F60+I60-G60-J60</f>
        <v>533</v>
      </c>
      <c r="L60" s="254"/>
      <c r="M60" s="254"/>
      <c r="N60" s="247" t="n">
        <f aca="false">+K60/H60-1</f>
        <v>0.0113851992409868</v>
      </c>
      <c r="O60" s="73" t="n">
        <v>320.25</v>
      </c>
      <c r="P60" s="73" t="n">
        <v>315.75</v>
      </c>
      <c r="Q60" s="73" t="n">
        <v>531.5</v>
      </c>
    </row>
    <row r="61" customFormat="false" ht="12" hidden="false" customHeight="false" outlineLevel="0" collapsed="false">
      <c r="A61" s="145" t="n">
        <v>32</v>
      </c>
      <c r="B61" s="146" t="n">
        <v>53</v>
      </c>
      <c r="C61" s="244" t="s">
        <v>329</v>
      </c>
      <c r="D61" s="150" t="s">
        <v>330</v>
      </c>
      <c r="E61" s="73" t="n">
        <v>345</v>
      </c>
      <c r="F61" s="73" t="n">
        <v>208</v>
      </c>
      <c r="G61" s="245" t="n">
        <v>185</v>
      </c>
      <c r="H61" s="236" t="n">
        <f aca="false">+E61+F61-G61</f>
        <v>368</v>
      </c>
      <c r="I61" s="73" t="n">
        <v>233</v>
      </c>
      <c r="J61" s="245" t="n">
        <v>388</v>
      </c>
      <c r="K61" s="246" t="n">
        <f aca="false">+E61+F61+I61-G61-J61</f>
        <v>213</v>
      </c>
      <c r="L61" s="246"/>
      <c r="M61" s="246"/>
      <c r="N61" s="247" t="n">
        <f aca="false">+K61/H61-1</f>
        <v>-0.421195652173913</v>
      </c>
      <c r="O61" s="73" t="n">
        <v>174.75</v>
      </c>
      <c r="P61" s="73" t="n">
        <v>291</v>
      </c>
      <c r="Q61" s="73" t="n">
        <v>251.75</v>
      </c>
    </row>
    <row r="62" customFormat="false" ht="12" hidden="false" customHeight="false" outlineLevel="0" collapsed="false">
      <c r="A62" s="145" t="s">
        <v>933</v>
      </c>
      <c r="B62" s="146" t="s">
        <v>934</v>
      </c>
      <c r="C62" s="244" t="s">
        <v>721</v>
      </c>
      <c r="D62" s="150" t="s">
        <v>935</v>
      </c>
      <c r="E62" s="73" t="n">
        <v>2</v>
      </c>
      <c r="G62" s="245" t="n">
        <v>1</v>
      </c>
      <c r="H62" s="236" t="n">
        <f aca="false">+E62+F62-G62</f>
        <v>1</v>
      </c>
      <c r="J62" s="245" t="n">
        <v>1</v>
      </c>
      <c r="K62" s="246" t="n">
        <f aca="false">+E62+F62+I62-G62-J62</f>
        <v>0</v>
      </c>
      <c r="L62" s="246"/>
      <c r="M62" s="246"/>
      <c r="N62" s="247" t="n">
        <f aca="false">+K62/H62-1</f>
        <v>-1</v>
      </c>
      <c r="O62" s="73" t="n">
        <v>0</v>
      </c>
      <c r="P62" s="73" t="n">
        <v>0.75</v>
      </c>
      <c r="Q62" s="73" t="n">
        <v>0.25</v>
      </c>
    </row>
    <row r="63" customFormat="false" ht="12" hidden="false" customHeight="false" outlineLevel="0" collapsed="false">
      <c r="A63" s="143" t="s">
        <v>331</v>
      </c>
      <c r="B63" s="144" t="s">
        <v>332</v>
      </c>
      <c r="C63" s="244" t="s">
        <v>333</v>
      </c>
      <c r="D63" s="1" t="s">
        <v>334</v>
      </c>
      <c r="E63" s="73" t="n">
        <v>0</v>
      </c>
      <c r="F63" s="73" t="n">
        <v>4</v>
      </c>
      <c r="G63" s="245" t="n">
        <v>2</v>
      </c>
      <c r="H63" s="236" t="n">
        <f aca="false">+E63+F63-G63</f>
        <v>2</v>
      </c>
      <c r="I63" s="73" t="n">
        <v>7</v>
      </c>
      <c r="J63" s="245" t="n">
        <v>7</v>
      </c>
      <c r="K63" s="246" t="n">
        <f aca="false">+E63+F63+I63-G63-J63</f>
        <v>2</v>
      </c>
      <c r="L63" s="246"/>
      <c r="M63" s="246"/>
      <c r="N63" s="247" t="n">
        <f aca="false">+K63/H63-1</f>
        <v>0</v>
      </c>
      <c r="O63" s="73" t="n">
        <v>5.25</v>
      </c>
      <c r="P63" s="73" t="n">
        <v>5.25</v>
      </c>
      <c r="Q63" s="73" t="n">
        <v>2</v>
      </c>
    </row>
    <row r="64" customFormat="false" ht="12" hidden="false" customHeight="false" outlineLevel="0" collapsed="false">
      <c r="A64" s="143" t="s">
        <v>335</v>
      </c>
      <c r="B64" s="144" t="s">
        <v>336</v>
      </c>
      <c r="C64" s="244" t="s">
        <v>337</v>
      </c>
      <c r="D64" s="137" t="s">
        <v>338</v>
      </c>
      <c r="E64" s="73" t="n">
        <v>2</v>
      </c>
      <c r="F64" s="73" t="n">
        <v>2</v>
      </c>
      <c r="G64" s="245" t="n">
        <v>4</v>
      </c>
      <c r="H64" s="236" t="n">
        <f aca="false">+E64+F64-G64</f>
        <v>0</v>
      </c>
      <c r="I64" s="73" t="n">
        <v>6</v>
      </c>
      <c r="J64" s="245" t="n">
        <v>5</v>
      </c>
      <c r="K64" s="246" t="n">
        <f aca="false">+E64+F64+I64-G64-J64</f>
        <v>1</v>
      </c>
      <c r="L64" s="246"/>
      <c r="M64" s="246"/>
      <c r="N64" s="247" t="e">
        <f aca="false">+K64/H64-1</f>
        <v>#DIV/0!</v>
      </c>
      <c r="O64" s="73" t="n">
        <v>4.5</v>
      </c>
      <c r="P64" s="73" t="n">
        <v>3.75</v>
      </c>
      <c r="Q64" s="73" t="n">
        <v>0.75</v>
      </c>
    </row>
    <row r="65" customFormat="false" ht="12" hidden="false" customHeight="false" outlineLevel="0" collapsed="false">
      <c r="A65" s="143" t="s">
        <v>339</v>
      </c>
      <c r="B65" s="144" t="s">
        <v>340</v>
      </c>
      <c r="C65" s="248" t="s">
        <v>341</v>
      </c>
      <c r="D65" s="19" t="s">
        <v>342</v>
      </c>
      <c r="E65" s="250" t="n">
        <v>1</v>
      </c>
      <c r="F65" s="250"/>
      <c r="G65" s="251" t="n">
        <v>1</v>
      </c>
      <c r="H65" s="252" t="n">
        <f aca="false">+E65+F65-G65</f>
        <v>0</v>
      </c>
      <c r="I65" s="250" t="n">
        <v>1</v>
      </c>
      <c r="J65" s="257"/>
      <c r="K65" s="254" t="n">
        <f aca="false">+E65+F65+I65-G65-J65</f>
        <v>1</v>
      </c>
      <c r="L65" s="254"/>
      <c r="M65" s="254"/>
      <c r="N65" s="247" t="e">
        <f aca="false">+K65/H65-1</f>
        <v>#DIV/0!</v>
      </c>
      <c r="O65" s="73" t="n">
        <v>0.75</v>
      </c>
      <c r="P65" s="73" t="n">
        <v>0</v>
      </c>
      <c r="Q65" s="73" t="n">
        <v>0.75</v>
      </c>
    </row>
    <row r="66" customFormat="false" ht="12" hidden="false" customHeight="false" outlineLevel="0" collapsed="false">
      <c r="A66" s="143" t="s">
        <v>343</v>
      </c>
      <c r="B66" s="144" t="s">
        <v>344</v>
      </c>
      <c r="C66" s="244" t="s">
        <v>345</v>
      </c>
      <c r="D66" s="1" t="s">
        <v>346</v>
      </c>
      <c r="E66" s="73" t="n">
        <v>15</v>
      </c>
      <c r="F66" s="73" t="n">
        <v>15</v>
      </c>
      <c r="G66" s="245" t="n">
        <v>15</v>
      </c>
      <c r="H66" s="236" t="n">
        <f aca="false">+E66+F66-G66</f>
        <v>15</v>
      </c>
      <c r="I66" s="73" t="n">
        <v>18</v>
      </c>
      <c r="J66" s="245" t="n">
        <v>27</v>
      </c>
      <c r="K66" s="246" t="n">
        <f aca="false">+E66+F66+I66-G66-J66</f>
        <v>6</v>
      </c>
      <c r="L66" s="246"/>
      <c r="M66" s="246"/>
      <c r="N66" s="247" t="n">
        <f aca="false">+K66/H66-1</f>
        <v>-0.6</v>
      </c>
      <c r="O66" s="73" t="n">
        <v>13.5</v>
      </c>
      <c r="P66" s="73" t="n">
        <v>20.25</v>
      </c>
      <c r="Q66" s="73" t="n">
        <v>8.25</v>
      </c>
    </row>
    <row r="67" customFormat="false" ht="12" hidden="false" customHeight="false" outlineLevel="0" collapsed="false">
      <c r="A67" s="145" t="s">
        <v>347</v>
      </c>
      <c r="B67" s="146" t="s">
        <v>348</v>
      </c>
      <c r="C67" s="244" t="s">
        <v>349</v>
      </c>
      <c r="D67" s="1" t="s">
        <v>350</v>
      </c>
      <c r="E67" s="73" t="n">
        <v>10</v>
      </c>
      <c r="F67" s="73" t="n">
        <v>6</v>
      </c>
      <c r="G67" s="245" t="n">
        <v>6</v>
      </c>
      <c r="H67" s="236" t="n">
        <f aca="false">+E67+F67-G67</f>
        <v>10</v>
      </c>
      <c r="I67" s="73" t="n">
        <v>53</v>
      </c>
      <c r="J67" s="245" t="n">
        <v>29</v>
      </c>
      <c r="K67" s="246" t="n">
        <f aca="false">+E67+F67+I67-G67-J67</f>
        <v>34</v>
      </c>
      <c r="L67" s="246"/>
      <c r="M67" s="246"/>
      <c r="N67" s="247" t="n">
        <f aca="false">+K67/H67-1</f>
        <v>2.4</v>
      </c>
      <c r="O67" s="73" t="n">
        <v>39.75</v>
      </c>
      <c r="P67" s="73" t="n">
        <v>21.75</v>
      </c>
      <c r="Q67" s="73" t="n">
        <v>28</v>
      </c>
    </row>
    <row r="68" customFormat="false" ht="12" hidden="false" customHeight="false" outlineLevel="0" collapsed="false">
      <c r="A68" s="143" t="s">
        <v>351</v>
      </c>
      <c r="B68" s="144" t="s">
        <v>352</v>
      </c>
      <c r="C68" s="244" t="s">
        <v>353</v>
      </c>
      <c r="D68" s="1" t="s">
        <v>354</v>
      </c>
      <c r="E68" s="73" t="n">
        <v>20</v>
      </c>
      <c r="F68" s="73" t="n">
        <v>20</v>
      </c>
      <c r="G68" s="245" t="n">
        <v>27</v>
      </c>
      <c r="H68" s="236" t="n">
        <f aca="false">+E68+F68-G68</f>
        <v>13</v>
      </c>
      <c r="I68" s="208" t="n">
        <v>30</v>
      </c>
      <c r="J68" s="245" t="n">
        <v>35</v>
      </c>
      <c r="K68" s="246" t="n">
        <f aca="false">+E68+F68+I68-G68-J68</f>
        <v>8</v>
      </c>
      <c r="L68" s="246"/>
      <c r="M68" s="246"/>
      <c r="N68" s="247" t="n">
        <f aca="false">+K68/H68-1</f>
        <v>-0.384615384615385</v>
      </c>
      <c r="O68" s="73" t="n">
        <v>22.5</v>
      </c>
      <c r="P68" s="73" t="n">
        <v>26.25</v>
      </c>
      <c r="Q68" s="73" t="n">
        <v>9.25</v>
      </c>
    </row>
    <row r="69" customFormat="false" ht="12" hidden="false" customHeight="false" outlineLevel="0" collapsed="false">
      <c r="A69" s="145" t="s">
        <v>355</v>
      </c>
      <c r="B69" s="146" t="s">
        <v>356</v>
      </c>
      <c r="C69" s="248" t="s">
        <v>357</v>
      </c>
      <c r="D69" s="249" t="s">
        <v>358</v>
      </c>
      <c r="E69" s="250" t="n">
        <v>199</v>
      </c>
      <c r="F69" s="250" t="n">
        <v>331</v>
      </c>
      <c r="G69" s="251" t="n">
        <v>129</v>
      </c>
      <c r="H69" s="252" t="n">
        <f aca="false">+E69+F69-G69</f>
        <v>401</v>
      </c>
      <c r="I69" s="253" t="n">
        <v>1425</v>
      </c>
      <c r="J69" s="251" t="n">
        <v>1204</v>
      </c>
      <c r="K69" s="254" t="n">
        <f aca="false">+E69+F69+I69-G69-J69</f>
        <v>622</v>
      </c>
      <c r="L69" s="254"/>
      <c r="M69" s="254"/>
      <c r="N69" s="247" t="n">
        <f aca="false">+K69/H69-1</f>
        <v>0.551122194513716</v>
      </c>
      <c r="O69" s="73" t="n">
        <v>1068.75</v>
      </c>
      <c r="P69" s="73" t="n">
        <v>903</v>
      </c>
      <c r="Q69" s="73" t="n">
        <v>566.75</v>
      </c>
    </row>
    <row r="70" customFormat="false" ht="12" hidden="false" customHeight="false" outlineLevel="0" collapsed="false">
      <c r="A70" s="145" t="s">
        <v>359</v>
      </c>
      <c r="B70" s="146" t="s">
        <v>360</v>
      </c>
      <c r="C70" s="244" t="s">
        <v>936</v>
      </c>
      <c r="D70" s="1" t="s">
        <v>362</v>
      </c>
      <c r="E70" s="73"/>
      <c r="G70" s="255"/>
      <c r="H70" s="236" t="n">
        <f aca="false">+E70+F70-G70</f>
        <v>0</v>
      </c>
      <c r="I70" s="73" t="n">
        <v>1</v>
      </c>
      <c r="J70" s="245" t="n">
        <v>1</v>
      </c>
      <c r="K70" s="246" t="n">
        <f aca="false">+E70+F70+I70-G70-J70</f>
        <v>0</v>
      </c>
      <c r="L70" s="246"/>
      <c r="M70" s="246"/>
      <c r="N70" s="247" t="e">
        <f aca="false">+K70/H70-1</f>
        <v>#DIV/0!</v>
      </c>
      <c r="O70" s="73" t="n">
        <v>0.75</v>
      </c>
      <c r="P70" s="73" t="n">
        <v>0.75</v>
      </c>
      <c r="Q70" s="73" t="n">
        <v>0</v>
      </c>
    </row>
    <row r="71" customFormat="false" ht="12" hidden="false" customHeight="false" outlineLevel="0" collapsed="false">
      <c r="A71" s="145" t="s">
        <v>937</v>
      </c>
      <c r="B71" s="146" t="s">
        <v>938</v>
      </c>
      <c r="C71" s="248" t="s">
        <v>887</v>
      </c>
      <c r="D71" s="19" t="s">
        <v>939</v>
      </c>
      <c r="E71" s="250" t="n">
        <v>2</v>
      </c>
      <c r="F71" s="250"/>
      <c r="G71" s="251" t="n">
        <v>1</v>
      </c>
      <c r="H71" s="252" t="n">
        <f aca="false">+E71+F71-G71</f>
        <v>1</v>
      </c>
      <c r="I71" s="250"/>
      <c r="J71" s="251" t="n">
        <v>1</v>
      </c>
      <c r="K71" s="254" t="n">
        <f aca="false">+E71+F71+I71-G71-J71</f>
        <v>0</v>
      </c>
      <c r="L71" s="254"/>
      <c r="M71" s="254"/>
      <c r="N71" s="247" t="n">
        <f aca="false">+K71/H71-1</f>
        <v>-1</v>
      </c>
      <c r="O71" s="73" t="n">
        <v>0</v>
      </c>
      <c r="P71" s="73" t="n">
        <v>0.75</v>
      </c>
      <c r="Q71" s="73" t="n">
        <v>0.25</v>
      </c>
    </row>
    <row r="72" customFormat="false" ht="12" hidden="false" customHeight="false" outlineLevel="0" collapsed="false">
      <c r="A72" s="145" t="s">
        <v>363</v>
      </c>
      <c r="B72" s="146" t="s">
        <v>364</v>
      </c>
      <c r="C72" s="248" t="s">
        <v>365</v>
      </c>
      <c r="D72" s="249" t="s">
        <v>366</v>
      </c>
      <c r="E72" s="250" t="n">
        <v>4</v>
      </c>
      <c r="F72" s="250" t="n">
        <v>1</v>
      </c>
      <c r="G72" s="251" t="n">
        <v>2</v>
      </c>
      <c r="H72" s="252" t="n">
        <f aca="false">+E72+F72-G72</f>
        <v>3</v>
      </c>
      <c r="I72" s="253" t="n">
        <v>2</v>
      </c>
      <c r="J72" s="251" t="n">
        <v>4</v>
      </c>
      <c r="K72" s="254" t="n">
        <f aca="false">+E72+F72+I72-G72-J72</f>
        <v>1</v>
      </c>
      <c r="L72" s="254"/>
      <c r="M72" s="254"/>
      <c r="N72" s="247" t="n">
        <f aca="false">+K72/H72-1</f>
        <v>-0.666666666666667</v>
      </c>
      <c r="O72" s="73" t="n">
        <v>1.5</v>
      </c>
      <c r="P72" s="73" t="n">
        <v>3</v>
      </c>
      <c r="Q72" s="73" t="n">
        <v>1.5</v>
      </c>
    </row>
    <row r="73" customFormat="false" ht="12" hidden="false" customHeight="false" outlineLevel="0" collapsed="false">
      <c r="A73" s="145" t="s">
        <v>367</v>
      </c>
      <c r="B73" s="146" t="s">
        <v>368</v>
      </c>
      <c r="C73" s="244" t="s">
        <v>369</v>
      </c>
      <c r="D73" s="150" t="s">
        <v>370</v>
      </c>
      <c r="E73" s="73" t="n">
        <v>8</v>
      </c>
      <c r="F73" s="73" t="n">
        <v>86</v>
      </c>
      <c r="G73" s="245" t="n">
        <v>30</v>
      </c>
      <c r="H73" s="236" t="n">
        <f aca="false">+E73+F73-G73</f>
        <v>64</v>
      </c>
      <c r="I73" s="73" t="n">
        <v>107</v>
      </c>
      <c r="J73" s="245" t="n">
        <v>97</v>
      </c>
      <c r="K73" s="246" t="n">
        <f aca="false">+E73+F73+I73-G73-J73</f>
        <v>74</v>
      </c>
      <c r="L73" s="246"/>
      <c r="M73" s="246"/>
      <c r="N73" s="247" t="n">
        <f aca="false">+K73/H73-1</f>
        <v>0.15625</v>
      </c>
      <c r="O73" s="73" t="n">
        <v>80.25</v>
      </c>
      <c r="P73" s="73" t="n">
        <v>72.75</v>
      </c>
      <c r="Q73" s="73" t="n">
        <v>71.5</v>
      </c>
    </row>
    <row r="74" customFormat="false" ht="12" hidden="false" customHeight="false" outlineLevel="0" collapsed="false">
      <c r="A74" s="143" t="s">
        <v>371</v>
      </c>
      <c r="B74" s="144" t="s">
        <v>372</v>
      </c>
      <c r="C74" s="248" t="s">
        <v>373</v>
      </c>
      <c r="D74" s="260" t="s">
        <v>374</v>
      </c>
      <c r="E74" s="250" t="n">
        <v>42</v>
      </c>
      <c r="F74" s="250" t="n">
        <v>136</v>
      </c>
      <c r="G74" s="251" t="n">
        <v>78</v>
      </c>
      <c r="H74" s="252" t="n">
        <f aca="false">+E74+F74-G74</f>
        <v>100</v>
      </c>
      <c r="I74" s="250" t="n">
        <v>101</v>
      </c>
      <c r="J74" s="251" t="n">
        <v>147</v>
      </c>
      <c r="K74" s="254" t="n">
        <f aca="false">+E74+F74+I74-G74-J74</f>
        <v>54</v>
      </c>
      <c r="L74" s="254"/>
      <c r="M74" s="254"/>
      <c r="N74" s="247" t="n">
        <f aca="false">+K74/H74-1</f>
        <v>-0.46</v>
      </c>
      <c r="O74" s="73" t="n">
        <v>75.75</v>
      </c>
      <c r="P74" s="73" t="n">
        <v>110.25</v>
      </c>
      <c r="Q74" s="73" t="n">
        <v>65.5</v>
      </c>
    </row>
    <row r="75" customFormat="false" ht="12" hidden="false" customHeight="false" outlineLevel="0" collapsed="false">
      <c r="A75" s="143" t="s">
        <v>375</v>
      </c>
      <c r="B75" s="144" t="s">
        <v>376</v>
      </c>
      <c r="C75" s="248" t="s">
        <v>377</v>
      </c>
      <c r="D75" s="19" t="s">
        <v>378</v>
      </c>
      <c r="E75" s="250" t="n">
        <v>0</v>
      </c>
      <c r="F75" s="250" t="n">
        <v>5</v>
      </c>
      <c r="G75" s="251" t="n">
        <v>3</v>
      </c>
      <c r="H75" s="252" t="n">
        <f aca="false">+E75+F75-G75</f>
        <v>2</v>
      </c>
      <c r="I75" s="250" t="n">
        <v>10</v>
      </c>
      <c r="J75" s="251" t="n">
        <v>10</v>
      </c>
      <c r="K75" s="254" t="n">
        <f aca="false">+E75+F75+I75-G75-J75</f>
        <v>2</v>
      </c>
      <c r="L75" s="254"/>
      <c r="M75" s="254"/>
      <c r="N75" s="247" t="n">
        <f aca="false">+K75/H75-1</f>
        <v>0</v>
      </c>
      <c r="O75" s="73" t="n">
        <v>7.5</v>
      </c>
      <c r="P75" s="73" t="n">
        <v>7.5</v>
      </c>
      <c r="Q75" s="73" t="n">
        <v>2</v>
      </c>
    </row>
    <row r="76" customFormat="false" ht="12" hidden="false" customHeight="false" outlineLevel="0" collapsed="false">
      <c r="A76" s="143" t="s">
        <v>379</v>
      </c>
      <c r="B76" s="144" t="s">
        <v>380</v>
      </c>
      <c r="C76" s="248" t="s">
        <v>381</v>
      </c>
      <c r="D76" s="19" t="s">
        <v>382</v>
      </c>
      <c r="E76" s="250" t="n">
        <v>42</v>
      </c>
      <c r="F76" s="250" t="n">
        <v>69</v>
      </c>
      <c r="G76" s="251" t="n">
        <v>47</v>
      </c>
      <c r="H76" s="252" t="n">
        <f aca="false">+E76+F76-G76</f>
        <v>64</v>
      </c>
      <c r="I76" s="250" t="n">
        <v>120</v>
      </c>
      <c r="J76" s="251" t="n">
        <v>121</v>
      </c>
      <c r="K76" s="254" t="n">
        <f aca="false">+E76+F76+I76-G76-J76</f>
        <v>63</v>
      </c>
      <c r="L76" s="254"/>
      <c r="M76" s="254"/>
      <c r="N76" s="247" t="n">
        <f aca="false">+K76/H76-1</f>
        <v>-0.015625</v>
      </c>
      <c r="O76" s="73" t="n">
        <v>90</v>
      </c>
      <c r="P76" s="73" t="n">
        <v>90.75</v>
      </c>
      <c r="Q76" s="73" t="n">
        <v>63.25</v>
      </c>
    </row>
    <row r="77" customFormat="false" ht="12" hidden="false" customHeight="false" outlineLevel="0" collapsed="false">
      <c r="A77" s="143" t="s">
        <v>383</v>
      </c>
      <c r="B77" s="144" t="s">
        <v>384</v>
      </c>
      <c r="C77" s="244" t="s">
        <v>385</v>
      </c>
      <c r="D77" s="1" t="s">
        <v>386</v>
      </c>
      <c r="E77" s="73"/>
      <c r="G77" s="255"/>
      <c r="H77" s="236" t="n">
        <f aca="false">+E77+F77-G77</f>
        <v>0</v>
      </c>
      <c r="I77" s="73" t="n">
        <v>1</v>
      </c>
      <c r="J77" s="245" t="n">
        <v>1</v>
      </c>
      <c r="K77" s="246" t="n">
        <f aca="false">+E77+F77+I77-G77-J77</f>
        <v>0</v>
      </c>
      <c r="L77" s="246"/>
      <c r="M77" s="246"/>
      <c r="N77" s="247" t="e">
        <f aca="false">+K77/H77-1</f>
        <v>#DIV/0!</v>
      </c>
      <c r="O77" s="73" t="n">
        <v>0.75</v>
      </c>
      <c r="P77" s="73" t="n">
        <v>0.75</v>
      </c>
      <c r="Q77" s="73" t="n">
        <v>0</v>
      </c>
    </row>
    <row r="78" customFormat="false" ht="12" hidden="false" customHeight="false" outlineLevel="0" collapsed="false">
      <c r="A78" s="143" t="s">
        <v>387</v>
      </c>
      <c r="B78" s="144" t="s">
        <v>388</v>
      </c>
      <c r="C78" s="244" t="s">
        <v>389</v>
      </c>
      <c r="D78" s="1" t="s">
        <v>390</v>
      </c>
      <c r="E78" s="73" t="n">
        <v>959</v>
      </c>
      <c r="F78" s="73" t="n">
        <v>1083</v>
      </c>
      <c r="G78" s="245" t="n">
        <v>1025</v>
      </c>
      <c r="H78" s="236" t="n">
        <f aca="false">+E78+F78-G78</f>
        <v>1017</v>
      </c>
      <c r="I78" s="73" t="n">
        <v>2186</v>
      </c>
      <c r="J78" s="245" t="n">
        <v>2250</v>
      </c>
      <c r="K78" s="246" t="n">
        <f aca="false">+E78+F78+I78-G78-J78</f>
        <v>953</v>
      </c>
      <c r="L78" s="246"/>
      <c r="M78" s="246"/>
      <c r="N78" s="247" t="n">
        <f aca="false">+K78/H78-1</f>
        <v>-0.0629301868239921</v>
      </c>
      <c r="O78" s="73" t="n">
        <v>1639.5</v>
      </c>
      <c r="P78" s="73" t="n">
        <v>1687.5</v>
      </c>
      <c r="Q78" s="73" t="n">
        <v>969</v>
      </c>
    </row>
    <row r="79" customFormat="false" ht="12" hidden="false" customHeight="false" outlineLevel="0" collapsed="false">
      <c r="A79" s="145" t="s">
        <v>391</v>
      </c>
      <c r="B79" s="146" t="s">
        <v>392</v>
      </c>
      <c r="C79" s="244" t="s">
        <v>393</v>
      </c>
      <c r="D79" s="1" t="s">
        <v>394</v>
      </c>
      <c r="E79" s="73" t="n">
        <v>21</v>
      </c>
      <c r="F79" s="73" t="n">
        <v>13</v>
      </c>
      <c r="G79" s="245" t="n">
        <v>19</v>
      </c>
      <c r="H79" s="236" t="n">
        <f aca="false">+E79+F79-G79</f>
        <v>15</v>
      </c>
      <c r="I79" s="73" t="n">
        <v>66</v>
      </c>
      <c r="J79" s="245" t="n">
        <v>53</v>
      </c>
      <c r="K79" s="246" t="n">
        <f aca="false">+E79+F79+I79-G79-J79</f>
        <v>28</v>
      </c>
      <c r="L79" s="246"/>
      <c r="M79" s="246"/>
      <c r="N79" s="247" t="n">
        <f aca="false">+K79/H79-1</f>
        <v>0.866666666666667</v>
      </c>
      <c r="O79" s="73" t="n">
        <v>49.5</v>
      </c>
      <c r="P79" s="73" t="n">
        <v>39.75</v>
      </c>
      <c r="Q79" s="73" t="n">
        <v>24.75</v>
      </c>
    </row>
    <row r="80" customFormat="false" ht="12" hidden="false" customHeight="false" outlineLevel="0" collapsed="false">
      <c r="A80" s="145" t="s">
        <v>940</v>
      </c>
      <c r="B80" s="146" t="s">
        <v>941</v>
      </c>
      <c r="C80" s="248" t="s">
        <v>899</v>
      </c>
      <c r="D80" s="19" t="s">
        <v>942</v>
      </c>
      <c r="E80" s="250" t="n">
        <v>1</v>
      </c>
      <c r="F80" s="250"/>
      <c r="G80" s="257"/>
      <c r="H80" s="252" t="n">
        <f aca="false">+E80+F80-G80</f>
        <v>1</v>
      </c>
      <c r="I80" s="250"/>
      <c r="J80" s="251" t="n">
        <v>1</v>
      </c>
      <c r="K80" s="254" t="n">
        <f aca="false">+E80+F80+I80-G80-J80</f>
        <v>0</v>
      </c>
      <c r="L80" s="254"/>
      <c r="M80" s="254"/>
      <c r="N80" s="247" t="n">
        <f aca="false">+K80/H80-1</f>
        <v>-1</v>
      </c>
      <c r="O80" s="73" t="n">
        <v>0</v>
      </c>
      <c r="P80" s="73" t="n">
        <v>0.75</v>
      </c>
      <c r="Q80" s="73" t="n">
        <v>0.25</v>
      </c>
    </row>
    <row r="81" customFormat="false" ht="12" hidden="false" customHeight="false" outlineLevel="0" collapsed="false">
      <c r="A81" s="143" t="s">
        <v>395</v>
      </c>
      <c r="B81" s="144" t="s">
        <v>396</v>
      </c>
      <c r="C81" s="248" t="s">
        <v>397</v>
      </c>
      <c r="D81" s="19" t="s">
        <v>398</v>
      </c>
      <c r="E81" s="250" t="n">
        <v>354</v>
      </c>
      <c r="F81" s="250" t="n">
        <v>139</v>
      </c>
      <c r="G81" s="251" t="n">
        <v>205</v>
      </c>
      <c r="H81" s="252" t="n">
        <f aca="false">+E81+F81-G81</f>
        <v>288</v>
      </c>
      <c r="I81" s="250" t="n">
        <v>128</v>
      </c>
      <c r="J81" s="251" t="n">
        <v>313</v>
      </c>
      <c r="K81" s="254" t="n">
        <f aca="false">+E81+F81+I81-G81-J81</f>
        <v>103</v>
      </c>
      <c r="L81" s="254"/>
      <c r="M81" s="254"/>
      <c r="N81" s="247" t="n">
        <f aca="false">+K81/H81-1</f>
        <v>-0.642361111111111</v>
      </c>
      <c r="O81" s="73" t="n">
        <v>96</v>
      </c>
      <c r="P81" s="73" t="n">
        <v>234.75</v>
      </c>
      <c r="Q81" s="73" t="n">
        <v>149.25</v>
      </c>
    </row>
    <row r="82" customFormat="false" ht="12" hidden="false" customHeight="false" outlineLevel="0" collapsed="false">
      <c r="A82" s="145" t="s">
        <v>399</v>
      </c>
      <c r="B82" s="146" t="s">
        <v>400</v>
      </c>
      <c r="C82" s="248" t="s">
        <v>401</v>
      </c>
      <c r="D82" s="19" t="s">
        <v>402</v>
      </c>
      <c r="E82" s="250" t="n">
        <v>89</v>
      </c>
      <c r="F82" s="250" t="n">
        <v>243</v>
      </c>
      <c r="G82" s="251" t="n">
        <v>164</v>
      </c>
      <c r="H82" s="252" t="n">
        <f aca="false">+E82+F82-G82</f>
        <v>168</v>
      </c>
      <c r="I82" s="250" t="n">
        <v>336</v>
      </c>
      <c r="J82" s="251" t="n">
        <v>357</v>
      </c>
      <c r="K82" s="254" t="n">
        <f aca="false">+E82+F82+I82-G82-J82</f>
        <v>147</v>
      </c>
      <c r="L82" s="254"/>
      <c r="M82" s="254"/>
      <c r="N82" s="247" t="n">
        <f aca="false">+K82/H82-1</f>
        <v>-0.125</v>
      </c>
      <c r="O82" s="73" t="n">
        <v>252</v>
      </c>
      <c r="P82" s="73" t="n">
        <v>267.75</v>
      </c>
      <c r="Q82" s="73" t="n">
        <v>152.25</v>
      </c>
    </row>
    <row r="83" customFormat="false" ht="12" hidden="false" customHeight="false" outlineLevel="0" collapsed="false">
      <c r="A83" s="143" t="s">
        <v>403</v>
      </c>
      <c r="B83" s="144" t="s">
        <v>404</v>
      </c>
      <c r="C83" s="244" t="s">
        <v>405</v>
      </c>
      <c r="D83" s="1" t="s">
        <v>406</v>
      </c>
      <c r="E83" s="73" t="n">
        <v>40</v>
      </c>
      <c r="F83" s="73" t="n">
        <v>155</v>
      </c>
      <c r="G83" s="245" t="n">
        <v>131</v>
      </c>
      <c r="H83" s="236" t="n">
        <f aca="false">+E83+F83-G83</f>
        <v>64</v>
      </c>
      <c r="I83" s="73" t="n">
        <v>376</v>
      </c>
      <c r="J83" s="245" t="n">
        <v>393</v>
      </c>
      <c r="K83" s="246" t="n">
        <f aca="false">+E83+F83+I83-G83-J83</f>
        <v>47</v>
      </c>
      <c r="L83" s="246"/>
      <c r="M83" s="246"/>
      <c r="N83" s="247" t="n">
        <f aca="false">+K83/H83-1</f>
        <v>-0.265625</v>
      </c>
      <c r="O83" s="73" t="n">
        <v>282</v>
      </c>
      <c r="P83" s="73" t="n">
        <v>294.75</v>
      </c>
      <c r="Q83" s="73" t="n">
        <v>51.25</v>
      </c>
    </row>
    <row r="84" customFormat="false" ht="12" hidden="false" customHeight="false" outlineLevel="0" collapsed="false">
      <c r="A84" s="145" t="s">
        <v>407</v>
      </c>
      <c r="B84" s="146" t="s">
        <v>408</v>
      </c>
      <c r="C84" s="244" t="s">
        <v>409</v>
      </c>
      <c r="D84" s="1" t="s">
        <v>410</v>
      </c>
      <c r="E84" s="73" t="n">
        <v>7</v>
      </c>
      <c r="F84" s="73" t="n">
        <v>16</v>
      </c>
      <c r="G84" s="245" t="n">
        <v>16</v>
      </c>
      <c r="H84" s="236" t="n">
        <f aca="false">+E84+F84-G84</f>
        <v>7</v>
      </c>
      <c r="I84" s="73" t="n">
        <v>30</v>
      </c>
      <c r="J84" s="245" t="n">
        <v>27</v>
      </c>
      <c r="K84" s="246" t="n">
        <f aca="false">+E84+F84+I84-G84-J84</f>
        <v>10</v>
      </c>
      <c r="L84" s="246"/>
      <c r="M84" s="246"/>
      <c r="N84" s="247" t="n">
        <f aca="false">+K84/H84-1</f>
        <v>0.428571428571429</v>
      </c>
      <c r="O84" s="73" t="n">
        <v>22.5</v>
      </c>
      <c r="P84" s="73" t="n">
        <v>20.25</v>
      </c>
      <c r="Q84" s="73" t="n">
        <v>9.25</v>
      </c>
    </row>
    <row r="85" customFormat="false" ht="12" hidden="false" customHeight="false" outlineLevel="0" collapsed="false">
      <c r="A85" s="143" t="s">
        <v>411</v>
      </c>
      <c r="B85" s="144" t="s">
        <v>412</v>
      </c>
      <c r="C85" s="244" t="s">
        <v>413</v>
      </c>
      <c r="D85" s="1" t="s">
        <v>414</v>
      </c>
      <c r="E85" s="73" t="n">
        <v>30</v>
      </c>
      <c r="F85" s="73" t="n">
        <v>27</v>
      </c>
      <c r="G85" s="245" t="n">
        <v>22</v>
      </c>
      <c r="H85" s="236" t="n">
        <f aca="false">+E85+F85-G85</f>
        <v>35</v>
      </c>
      <c r="I85" s="73" t="n">
        <v>123</v>
      </c>
      <c r="J85" s="245" t="n">
        <v>94</v>
      </c>
      <c r="K85" s="246" t="n">
        <f aca="false">+E85+F85+I85-G85-J85</f>
        <v>64</v>
      </c>
      <c r="L85" s="246"/>
      <c r="M85" s="246"/>
      <c r="N85" s="247" t="n">
        <f aca="false">+K85/H85-1</f>
        <v>0.828571428571429</v>
      </c>
      <c r="O85" s="73" t="n">
        <v>92.25</v>
      </c>
      <c r="P85" s="73" t="n">
        <v>70.5</v>
      </c>
      <c r="Q85" s="73" t="n">
        <v>56.75</v>
      </c>
    </row>
    <row r="86" customFormat="false" ht="12" hidden="false" customHeight="false" outlineLevel="0" collapsed="false">
      <c r="A86" s="145" t="s">
        <v>415</v>
      </c>
      <c r="B86" s="146" t="s">
        <v>416</v>
      </c>
      <c r="C86" s="248" t="s">
        <v>417</v>
      </c>
      <c r="D86" s="19" t="s">
        <v>418</v>
      </c>
      <c r="E86" s="250" t="n">
        <v>49</v>
      </c>
      <c r="F86" s="250" t="n">
        <v>178</v>
      </c>
      <c r="G86" s="251" t="n">
        <v>161</v>
      </c>
      <c r="H86" s="252" t="n">
        <f aca="false">+E86+F86-G86</f>
        <v>66</v>
      </c>
      <c r="I86" s="250" t="n">
        <v>87</v>
      </c>
      <c r="J86" s="251" t="n">
        <v>126</v>
      </c>
      <c r="K86" s="254" t="n">
        <f aca="false">+E86+F86+I86-G86-J86</f>
        <v>27</v>
      </c>
      <c r="L86" s="254"/>
      <c r="M86" s="254"/>
      <c r="N86" s="247" t="n">
        <f aca="false">+K86/H86-1</f>
        <v>-0.590909090909091</v>
      </c>
      <c r="O86" s="73" t="n">
        <v>65.25</v>
      </c>
      <c r="P86" s="73" t="n">
        <v>94.5</v>
      </c>
      <c r="Q86" s="73" t="n">
        <v>36.75</v>
      </c>
    </row>
    <row r="87" customFormat="false" ht="12" hidden="false" customHeight="false" outlineLevel="0" collapsed="false">
      <c r="A87" s="143" t="s">
        <v>419</v>
      </c>
      <c r="B87" s="144" t="s">
        <v>420</v>
      </c>
      <c r="C87" s="248" t="s">
        <v>421</v>
      </c>
      <c r="D87" s="249" t="s">
        <v>422</v>
      </c>
      <c r="E87" s="250" t="n">
        <v>646</v>
      </c>
      <c r="F87" s="250" t="n">
        <v>1724</v>
      </c>
      <c r="G87" s="251" t="n">
        <v>1708</v>
      </c>
      <c r="H87" s="252" t="n">
        <f aca="false">+E87+F87-G87</f>
        <v>662</v>
      </c>
      <c r="I87" s="250" t="n">
        <v>1431</v>
      </c>
      <c r="J87" s="251" t="n">
        <v>1555</v>
      </c>
      <c r="K87" s="254" t="n">
        <f aca="false">+E87+F87+I87-G87-J87</f>
        <v>538</v>
      </c>
      <c r="L87" s="254"/>
      <c r="M87" s="254"/>
      <c r="N87" s="247" t="n">
        <f aca="false">+K87/H87-1</f>
        <v>-0.187311178247734</v>
      </c>
      <c r="O87" s="73" t="n">
        <v>1073.25</v>
      </c>
      <c r="P87" s="73" t="n">
        <v>1166.25</v>
      </c>
      <c r="Q87" s="73" t="n">
        <v>569</v>
      </c>
    </row>
    <row r="88" customFormat="false" ht="12" hidden="false" customHeight="false" outlineLevel="0" collapsed="false">
      <c r="A88" s="145" t="s">
        <v>423</v>
      </c>
      <c r="B88" s="146" t="s">
        <v>424</v>
      </c>
      <c r="C88" s="248" t="s">
        <v>425</v>
      </c>
      <c r="D88" s="19" t="s">
        <v>426</v>
      </c>
      <c r="E88" s="250" t="n">
        <v>5</v>
      </c>
      <c r="F88" s="250" t="n">
        <v>6</v>
      </c>
      <c r="G88" s="251" t="n">
        <v>8</v>
      </c>
      <c r="H88" s="252" t="n">
        <f aca="false">+E88+F88-G88</f>
        <v>3</v>
      </c>
      <c r="I88" s="253" t="n">
        <v>33</v>
      </c>
      <c r="J88" s="251" t="n">
        <v>20</v>
      </c>
      <c r="K88" s="254" t="n">
        <f aca="false">+E88+F88+I88-G88-J88</f>
        <v>16</v>
      </c>
      <c r="L88" s="254"/>
      <c r="M88" s="254"/>
      <c r="N88" s="247" t="n">
        <f aca="false">+K88/H88-1</f>
        <v>4.33333333333333</v>
      </c>
      <c r="O88" s="73" t="n">
        <v>24.75</v>
      </c>
      <c r="P88" s="73" t="n">
        <v>15</v>
      </c>
      <c r="Q88" s="73" t="n">
        <v>12.75</v>
      </c>
    </row>
    <row r="89" customFormat="false" ht="12" hidden="false" customHeight="false" outlineLevel="0" collapsed="false">
      <c r="A89" s="143" t="s">
        <v>427</v>
      </c>
      <c r="B89" s="144" t="s">
        <v>428</v>
      </c>
      <c r="C89" s="244" t="s">
        <v>429</v>
      </c>
      <c r="D89" s="1" t="s">
        <v>430</v>
      </c>
      <c r="E89" s="73" t="n">
        <v>44</v>
      </c>
      <c r="F89" s="73" t="n">
        <v>56</v>
      </c>
      <c r="G89" s="245" t="n">
        <v>70</v>
      </c>
      <c r="H89" s="236" t="n">
        <f aca="false">+E89+F89-G89</f>
        <v>30</v>
      </c>
      <c r="I89" s="73" t="n">
        <v>164</v>
      </c>
      <c r="J89" s="245" t="n">
        <v>140</v>
      </c>
      <c r="K89" s="246" t="n">
        <f aca="false">+E89+F89+I89-G89-J89</f>
        <v>54</v>
      </c>
      <c r="L89" s="246"/>
      <c r="M89" s="246"/>
      <c r="N89" s="247" t="n">
        <f aca="false">+K89/H89-1</f>
        <v>0.8</v>
      </c>
      <c r="O89" s="73" t="n">
        <v>123</v>
      </c>
      <c r="P89" s="73" t="n">
        <v>105</v>
      </c>
      <c r="Q89" s="73" t="n">
        <v>48</v>
      </c>
    </row>
    <row r="90" customFormat="false" ht="12" hidden="false" customHeight="false" outlineLevel="0" collapsed="false">
      <c r="A90" s="145" t="s">
        <v>431</v>
      </c>
      <c r="B90" s="146" t="s">
        <v>432</v>
      </c>
      <c r="C90" s="248" t="s">
        <v>433</v>
      </c>
      <c r="D90" s="19" t="s">
        <v>434</v>
      </c>
      <c r="E90" s="250" t="n">
        <v>339</v>
      </c>
      <c r="F90" s="250" t="n">
        <v>831</v>
      </c>
      <c r="G90" s="251" t="n">
        <v>762</v>
      </c>
      <c r="H90" s="252" t="n">
        <f aca="false">+E90+F90-G90</f>
        <v>408</v>
      </c>
      <c r="I90" s="250" t="n">
        <v>1414</v>
      </c>
      <c r="J90" s="251" t="n">
        <v>1211</v>
      </c>
      <c r="K90" s="254" t="n">
        <f aca="false">+E90+F90+I90-G90-J90</f>
        <v>611</v>
      </c>
      <c r="L90" s="254"/>
      <c r="M90" s="254"/>
      <c r="N90" s="247" t="n">
        <f aca="false">+K90/H90-1</f>
        <v>0.497549019607843</v>
      </c>
      <c r="O90" s="73" t="n">
        <v>1060.5</v>
      </c>
      <c r="P90" s="73" t="n">
        <v>908.25</v>
      </c>
      <c r="Q90" s="73" t="n">
        <v>560.25</v>
      </c>
    </row>
    <row r="91" customFormat="false" ht="12" hidden="false" customHeight="false" outlineLevel="0" collapsed="false">
      <c r="A91" s="143" t="s">
        <v>435</v>
      </c>
      <c r="B91" s="144" t="s">
        <v>436</v>
      </c>
      <c r="C91" s="244" t="s">
        <v>437</v>
      </c>
      <c r="D91" s="1" t="s">
        <v>438</v>
      </c>
      <c r="E91" s="73" t="n">
        <v>1</v>
      </c>
      <c r="G91" s="245" t="n">
        <v>1</v>
      </c>
      <c r="H91" s="236" t="n">
        <f aca="false">+E91+F91-G91</f>
        <v>0</v>
      </c>
      <c r="I91" s="73" t="n">
        <v>5</v>
      </c>
      <c r="J91" s="245" t="n">
        <v>5</v>
      </c>
      <c r="K91" s="246" t="n">
        <f aca="false">+E91+F91+I91-G91-J91</f>
        <v>0</v>
      </c>
      <c r="L91" s="246"/>
      <c r="M91" s="246"/>
      <c r="N91" s="247" t="e">
        <f aca="false">+K91/H91-1</f>
        <v>#DIV/0!</v>
      </c>
      <c r="O91" s="73" t="n">
        <v>3.75</v>
      </c>
      <c r="P91" s="73" t="n">
        <v>3.75</v>
      </c>
      <c r="Q91" s="73" t="n">
        <v>0</v>
      </c>
    </row>
    <row r="92" customFormat="false" ht="12" hidden="false" customHeight="false" outlineLevel="0" collapsed="false">
      <c r="A92" s="143" t="s">
        <v>439</v>
      </c>
      <c r="B92" s="144" t="s">
        <v>440</v>
      </c>
      <c r="C92" s="244" t="s">
        <v>441</v>
      </c>
      <c r="D92" s="1" t="s">
        <v>442</v>
      </c>
      <c r="E92" s="73" t="n">
        <v>0</v>
      </c>
      <c r="F92" s="73" t="n">
        <v>3</v>
      </c>
      <c r="G92" s="245" t="n">
        <v>2</v>
      </c>
      <c r="H92" s="236" t="n">
        <f aca="false">+E92+F92-G92</f>
        <v>1</v>
      </c>
      <c r="I92" s="73" t="n">
        <v>10</v>
      </c>
      <c r="J92" s="245" t="n">
        <v>9</v>
      </c>
      <c r="K92" s="246" t="n">
        <f aca="false">+E92+F92+I92-G92-J92</f>
        <v>2</v>
      </c>
      <c r="L92" s="246"/>
      <c r="M92" s="246"/>
      <c r="N92" s="247" t="n">
        <f aca="false">+K92/H92-1</f>
        <v>1</v>
      </c>
      <c r="O92" s="73" t="n">
        <v>7.5</v>
      </c>
      <c r="P92" s="73" t="n">
        <v>6.75</v>
      </c>
      <c r="Q92" s="73" t="n">
        <v>1.75</v>
      </c>
    </row>
    <row r="93" customFormat="false" ht="12" hidden="false" customHeight="false" outlineLevel="0" collapsed="false">
      <c r="A93" s="143" t="s">
        <v>443</v>
      </c>
      <c r="B93" s="144" t="s">
        <v>444</v>
      </c>
      <c r="C93" s="248" t="s">
        <v>445</v>
      </c>
      <c r="D93" s="19" t="s">
        <v>446</v>
      </c>
      <c r="E93" s="250" t="n">
        <v>4</v>
      </c>
      <c r="F93" s="250" t="n">
        <v>3</v>
      </c>
      <c r="G93" s="251" t="n">
        <v>7</v>
      </c>
      <c r="H93" s="252" t="n">
        <f aca="false">+E93+F93-G93</f>
        <v>0</v>
      </c>
      <c r="I93" s="250" t="n">
        <v>4</v>
      </c>
      <c r="J93" s="251" t="n">
        <v>2</v>
      </c>
      <c r="K93" s="254" t="n">
        <f aca="false">+E93+F93+I93-G93-J93</f>
        <v>2</v>
      </c>
      <c r="L93" s="254"/>
      <c r="M93" s="254"/>
      <c r="N93" s="247" t="e">
        <f aca="false">+K93/H93-1</f>
        <v>#DIV/0!</v>
      </c>
      <c r="O93" s="73" t="n">
        <v>3</v>
      </c>
      <c r="P93" s="73" t="n">
        <v>1.5</v>
      </c>
      <c r="Q93" s="73" t="n">
        <v>1.5</v>
      </c>
    </row>
    <row r="94" customFormat="false" ht="12" hidden="false" customHeight="false" outlineLevel="0" collapsed="false">
      <c r="A94" s="143" t="s">
        <v>447</v>
      </c>
      <c r="B94" s="144" t="s">
        <v>448</v>
      </c>
      <c r="C94" s="244" t="s">
        <v>449</v>
      </c>
      <c r="D94" s="137" t="s">
        <v>450</v>
      </c>
      <c r="E94" s="73"/>
      <c r="F94" s="73" t="n">
        <v>2</v>
      </c>
      <c r="G94" s="245" t="n">
        <v>1</v>
      </c>
      <c r="H94" s="236" t="n">
        <f aca="false">+E94+F94-G94</f>
        <v>1</v>
      </c>
      <c r="I94" s="73" t="n">
        <v>3</v>
      </c>
      <c r="J94" s="245" t="n">
        <v>4</v>
      </c>
      <c r="K94" s="246" t="n">
        <f aca="false">+E94+F94+I94-G94-J94</f>
        <v>0</v>
      </c>
      <c r="L94" s="246"/>
      <c r="M94" s="246"/>
      <c r="N94" s="247" t="n">
        <f aca="false">+K94/H94-1</f>
        <v>-1</v>
      </c>
      <c r="O94" s="73" t="n">
        <v>2.25</v>
      </c>
      <c r="P94" s="73" t="n">
        <v>3</v>
      </c>
      <c r="Q94" s="73" t="n">
        <v>0.25</v>
      </c>
    </row>
    <row r="95" customFormat="false" ht="12" hidden="false" customHeight="false" outlineLevel="0" collapsed="false">
      <c r="A95" s="145" t="s">
        <v>451</v>
      </c>
      <c r="B95" s="146" t="s">
        <v>452</v>
      </c>
      <c r="C95" s="248" t="s">
        <v>453</v>
      </c>
      <c r="D95" s="19" t="s">
        <v>454</v>
      </c>
      <c r="E95" s="250" t="n">
        <v>20</v>
      </c>
      <c r="F95" s="250" t="n">
        <v>42</v>
      </c>
      <c r="G95" s="251" t="n">
        <v>33</v>
      </c>
      <c r="H95" s="252" t="n">
        <f aca="false">+E95+F95-G95</f>
        <v>29</v>
      </c>
      <c r="I95" s="250" t="n">
        <v>93</v>
      </c>
      <c r="J95" s="251" t="n">
        <v>80</v>
      </c>
      <c r="K95" s="254" t="n">
        <f aca="false">+E95+F95+I95-G95-J95</f>
        <v>42</v>
      </c>
      <c r="L95" s="254"/>
      <c r="M95" s="254"/>
      <c r="N95" s="247" t="n">
        <f aca="false">+K95/H95-1</f>
        <v>0.448275862068966</v>
      </c>
      <c r="O95" s="73" t="n">
        <v>69.75</v>
      </c>
      <c r="P95" s="73" t="n">
        <v>60</v>
      </c>
      <c r="Q95" s="73" t="n">
        <v>38.75</v>
      </c>
    </row>
    <row r="96" customFormat="false" ht="12" hidden="false" customHeight="false" outlineLevel="0" collapsed="false">
      <c r="A96" s="143" t="s">
        <v>455</v>
      </c>
      <c r="B96" s="144" t="s">
        <v>456</v>
      </c>
      <c r="C96" s="248" t="s">
        <v>457</v>
      </c>
      <c r="D96" s="249" t="s">
        <v>458</v>
      </c>
      <c r="E96" s="250" t="n">
        <v>1351</v>
      </c>
      <c r="F96" s="250" t="n">
        <v>2190</v>
      </c>
      <c r="G96" s="251" t="n">
        <v>1938</v>
      </c>
      <c r="H96" s="252" t="n">
        <f aca="false">+E96+F96-G96</f>
        <v>1603</v>
      </c>
      <c r="I96" s="250" t="n">
        <v>4891</v>
      </c>
      <c r="J96" s="251" t="n">
        <v>3688</v>
      </c>
      <c r="K96" s="254" t="n">
        <f aca="false">+E96+F96+I96-G96-J96</f>
        <v>2806</v>
      </c>
      <c r="L96" s="254"/>
      <c r="M96" s="254"/>
      <c r="N96" s="247" t="n">
        <f aca="false">+K96/H96-1</f>
        <v>0.750467872738615</v>
      </c>
      <c r="O96" s="73" t="n">
        <v>3668.25</v>
      </c>
      <c r="P96" s="73" t="n">
        <v>2766</v>
      </c>
      <c r="Q96" s="73" t="n">
        <v>2505.25</v>
      </c>
    </row>
    <row r="97" customFormat="false" ht="12" hidden="false" customHeight="false" outlineLevel="0" collapsed="false">
      <c r="A97" s="145" t="s">
        <v>459</v>
      </c>
      <c r="B97" s="146" t="s">
        <v>460</v>
      </c>
      <c r="C97" s="244" t="s">
        <v>461</v>
      </c>
      <c r="D97" s="1" t="s">
        <v>462</v>
      </c>
      <c r="E97" s="73" t="n">
        <v>2</v>
      </c>
      <c r="F97" s="73" t="n">
        <v>8</v>
      </c>
      <c r="G97" s="245" t="n">
        <v>6</v>
      </c>
      <c r="H97" s="236" t="n">
        <f aca="false">+E97+F97-G97</f>
        <v>4</v>
      </c>
      <c r="I97" s="73" t="n">
        <v>19</v>
      </c>
      <c r="J97" s="245" t="n">
        <v>16</v>
      </c>
      <c r="K97" s="246" t="n">
        <f aca="false">+E97+F97+I97-G97-J97</f>
        <v>7</v>
      </c>
      <c r="L97" s="246"/>
      <c r="M97" s="246"/>
      <c r="N97" s="247" t="n">
        <f aca="false">+K97/H97-1</f>
        <v>0.75</v>
      </c>
      <c r="O97" s="73" t="n">
        <v>14.25</v>
      </c>
      <c r="P97" s="73" t="n">
        <v>12</v>
      </c>
      <c r="Q97" s="73" t="n">
        <v>6.25</v>
      </c>
    </row>
    <row r="98" customFormat="false" ht="12" hidden="false" customHeight="false" outlineLevel="0" collapsed="false">
      <c r="A98" s="143" t="s">
        <v>463</v>
      </c>
      <c r="B98" s="144" t="s">
        <v>464</v>
      </c>
      <c r="C98" s="248" t="s">
        <v>102</v>
      </c>
      <c r="D98" s="19" t="s">
        <v>465</v>
      </c>
      <c r="E98" s="250" t="n">
        <v>27</v>
      </c>
      <c r="F98" s="250" t="n">
        <v>63</v>
      </c>
      <c r="G98" s="251" t="n">
        <v>36</v>
      </c>
      <c r="H98" s="252" t="n">
        <f aca="false">+E98+F98-G98</f>
        <v>54</v>
      </c>
      <c r="I98" s="250" t="n">
        <v>84</v>
      </c>
      <c r="J98" s="251" t="n">
        <v>106</v>
      </c>
      <c r="K98" s="254" t="n">
        <f aca="false">+E98+F98+I98-G98-J98</f>
        <v>32</v>
      </c>
      <c r="L98" s="254"/>
      <c r="M98" s="254"/>
      <c r="N98" s="247" t="n">
        <f aca="false">+K98/H98-1</f>
        <v>-0.407407407407407</v>
      </c>
      <c r="O98" s="73" t="n">
        <v>63</v>
      </c>
      <c r="P98" s="73" t="n">
        <v>79.5</v>
      </c>
      <c r="Q98" s="73" t="n">
        <v>37.5</v>
      </c>
    </row>
    <row r="99" customFormat="false" ht="12" hidden="false" customHeight="false" outlineLevel="0" collapsed="false">
      <c r="A99" s="145" t="s">
        <v>466</v>
      </c>
      <c r="B99" s="146" t="s">
        <v>467</v>
      </c>
      <c r="C99" s="248" t="s">
        <v>468</v>
      </c>
      <c r="D99" s="19" t="s">
        <v>469</v>
      </c>
      <c r="E99" s="250" t="n">
        <v>26</v>
      </c>
      <c r="F99" s="250" t="n">
        <v>20</v>
      </c>
      <c r="G99" s="251" t="n">
        <v>16</v>
      </c>
      <c r="H99" s="252" t="n">
        <f aca="false">+E99+F99-G99</f>
        <v>30</v>
      </c>
      <c r="I99" s="250" t="n">
        <v>80</v>
      </c>
      <c r="J99" s="251" t="n">
        <v>64</v>
      </c>
      <c r="K99" s="254" t="n">
        <f aca="false">+E99+F99+I99-G99-J99</f>
        <v>46</v>
      </c>
      <c r="L99" s="254"/>
      <c r="M99" s="254"/>
      <c r="N99" s="247" t="n">
        <f aca="false">+K99/H99-1</f>
        <v>0.533333333333333</v>
      </c>
      <c r="O99" s="73" t="n">
        <v>60</v>
      </c>
      <c r="P99" s="73" t="n">
        <v>48</v>
      </c>
      <c r="Q99" s="73" t="n">
        <v>42</v>
      </c>
    </row>
    <row r="100" customFormat="false" ht="12" hidden="false" customHeight="false" outlineLevel="0" collapsed="false">
      <c r="A100" s="143" t="s">
        <v>470</v>
      </c>
      <c r="B100" s="144" t="s">
        <v>471</v>
      </c>
      <c r="C100" s="248" t="s">
        <v>472</v>
      </c>
      <c r="D100" s="19" t="s">
        <v>473</v>
      </c>
      <c r="E100" s="250" t="n">
        <v>1</v>
      </c>
      <c r="F100" s="250"/>
      <c r="G100" s="251" t="n">
        <v>1</v>
      </c>
      <c r="H100" s="252" t="n">
        <f aca="false">+E100+F100-G100</f>
        <v>0</v>
      </c>
      <c r="I100" s="250" t="n">
        <v>8</v>
      </c>
      <c r="J100" s="251" t="n">
        <v>3</v>
      </c>
      <c r="K100" s="254" t="n">
        <f aca="false">+E100+F100+I100-G100-J100</f>
        <v>5</v>
      </c>
      <c r="L100" s="254"/>
      <c r="M100" s="254"/>
      <c r="N100" s="247" t="e">
        <f aca="false">+K100/H100-1</f>
        <v>#DIV/0!</v>
      </c>
      <c r="O100" s="73" t="n">
        <v>6</v>
      </c>
      <c r="P100" s="73" t="n">
        <v>2.25</v>
      </c>
      <c r="Q100" s="73" t="n">
        <v>3.75</v>
      </c>
    </row>
    <row r="101" customFormat="false" ht="12" hidden="false" customHeight="false" outlineLevel="0" collapsed="false">
      <c r="A101" s="145" t="s">
        <v>474</v>
      </c>
      <c r="B101" s="146" t="s">
        <v>475</v>
      </c>
      <c r="C101" s="244" t="s">
        <v>476</v>
      </c>
      <c r="D101" s="1" t="s">
        <v>477</v>
      </c>
      <c r="E101" s="73" t="n">
        <v>697</v>
      </c>
      <c r="F101" s="73" t="n">
        <v>1912</v>
      </c>
      <c r="G101" s="245" t="n">
        <v>1664</v>
      </c>
      <c r="H101" s="236" t="n">
        <f aca="false">+E101+F101-G101</f>
        <v>945</v>
      </c>
      <c r="I101" s="73" t="n">
        <v>2959</v>
      </c>
      <c r="J101" s="245" t="n">
        <v>3063</v>
      </c>
      <c r="K101" s="246" t="n">
        <f aca="false">+E101+F101+I101-G101-J101</f>
        <v>841</v>
      </c>
      <c r="L101" s="246"/>
      <c r="M101" s="246"/>
      <c r="N101" s="247" t="n">
        <f aca="false">+K101/H101-1</f>
        <v>-0.11005291005291</v>
      </c>
      <c r="O101" s="73" t="n">
        <v>2219.25</v>
      </c>
      <c r="P101" s="73" t="n">
        <v>2297.25</v>
      </c>
      <c r="Q101" s="73" t="n">
        <v>867</v>
      </c>
    </row>
    <row r="102" customFormat="false" ht="12" hidden="false" customHeight="false" outlineLevel="0" collapsed="false">
      <c r="A102" s="143" t="s">
        <v>478</v>
      </c>
      <c r="B102" s="144" t="s">
        <v>479</v>
      </c>
      <c r="C102" s="248" t="s">
        <v>480</v>
      </c>
      <c r="D102" s="19" t="s">
        <v>481</v>
      </c>
      <c r="E102" s="250"/>
      <c r="F102" s="250"/>
      <c r="G102" s="257"/>
      <c r="H102" s="252" t="n">
        <f aca="false">+E102+F102-G102</f>
        <v>0</v>
      </c>
      <c r="I102" s="250" t="n">
        <v>2</v>
      </c>
      <c r="J102" s="251" t="n">
        <v>2</v>
      </c>
      <c r="K102" s="254" t="n">
        <f aca="false">+E102+F102+I102-G102-J102</f>
        <v>0</v>
      </c>
      <c r="L102" s="254"/>
      <c r="M102" s="254"/>
      <c r="N102" s="247" t="e">
        <f aca="false">+K102/H102-1</f>
        <v>#DIV/0!</v>
      </c>
      <c r="O102" s="73" t="n">
        <v>1.5</v>
      </c>
      <c r="P102" s="73" t="n">
        <v>1.5</v>
      </c>
      <c r="Q102" s="73" t="n">
        <v>0</v>
      </c>
    </row>
    <row r="103" customFormat="false" ht="12" hidden="false" customHeight="false" outlineLevel="0" collapsed="false">
      <c r="A103" s="145" t="s">
        <v>482</v>
      </c>
      <c r="B103" s="146" t="s">
        <v>483</v>
      </c>
      <c r="C103" s="248" t="s">
        <v>484</v>
      </c>
      <c r="D103" s="19" t="s">
        <v>485</v>
      </c>
      <c r="E103" s="250" t="n">
        <v>87</v>
      </c>
      <c r="F103" s="250" t="n">
        <v>70</v>
      </c>
      <c r="G103" s="251" t="n">
        <v>75</v>
      </c>
      <c r="H103" s="252" t="n">
        <f aca="false">+E103+F103-G103</f>
        <v>82</v>
      </c>
      <c r="I103" s="250" t="n">
        <v>54</v>
      </c>
      <c r="J103" s="251" t="n">
        <v>88</v>
      </c>
      <c r="K103" s="254" t="n">
        <f aca="false">+E103+F103+I103-G103-J103</f>
        <v>48</v>
      </c>
      <c r="L103" s="254"/>
      <c r="M103" s="254"/>
      <c r="N103" s="247" t="n">
        <f aca="false">+K103/H103-1</f>
        <v>-0.414634146341463</v>
      </c>
      <c r="O103" s="73" t="n">
        <v>40.5</v>
      </c>
      <c r="P103" s="73" t="n">
        <v>66</v>
      </c>
      <c r="Q103" s="73" t="n">
        <v>56.5</v>
      </c>
    </row>
    <row r="104" customFormat="false" ht="12" hidden="false" customHeight="false" outlineLevel="0" collapsed="false">
      <c r="A104" s="145" t="s">
        <v>486</v>
      </c>
      <c r="B104" s="146" t="s">
        <v>487</v>
      </c>
      <c r="C104" s="244" t="s">
        <v>488</v>
      </c>
      <c r="D104" s="1" t="s">
        <v>489</v>
      </c>
      <c r="E104" s="73"/>
      <c r="G104" s="255"/>
      <c r="H104" s="236" t="n">
        <f aca="false">+E104+F104-G104</f>
        <v>0</v>
      </c>
      <c r="I104" s="73" t="n">
        <v>1</v>
      </c>
      <c r="J104" s="245" t="n">
        <v>1</v>
      </c>
      <c r="K104" s="246" t="n">
        <f aca="false">+E104+F104+I104-G104-J104</f>
        <v>0</v>
      </c>
      <c r="L104" s="246"/>
      <c r="M104" s="246"/>
      <c r="N104" s="247" t="e">
        <f aca="false">+K104/H104-1</f>
        <v>#DIV/0!</v>
      </c>
      <c r="O104" s="73" t="n">
        <v>0.75</v>
      </c>
      <c r="P104" s="73" t="n">
        <v>0.75</v>
      </c>
      <c r="Q104" s="73" t="n">
        <v>0</v>
      </c>
    </row>
    <row r="105" customFormat="false" ht="12" hidden="false" customHeight="false" outlineLevel="0" collapsed="false">
      <c r="A105" s="145" t="s">
        <v>490</v>
      </c>
      <c r="B105" s="146" t="s">
        <v>491</v>
      </c>
      <c r="C105" s="248" t="s">
        <v>492</v>
      </c>
      <c r="D105" s="19" t="s">
        <v>493</v>
      </c>
      <c r="E105" s="250" t="n">
        <v>1</v>
      </c>
      <c r="F105" s="250"/>
      <c r="G105" s="251" t="n">
        <v>1</v>
      </c>
      <c r="H105" s="252" t="n">
        <f aca="false">+E105+F105-G105</f>
        <v>0</v>
      </c>
      <c r="I105" s="250" t="n">
        <v>3</v>
      </c>
      <c r="J105" s="251" t="n">
        <v>2</v>
      </c>
      <c r="K105" s="254" t="n">
        <f aca="false">+E105+F105+I105-G105-J105</f>
        <v>1</v>
      </c>
      <c r="L105" s="254"/>
      <c r="M105" s="254"/>
      <c r="N105" s="247" t="e">
        <f aca="false">+K105/H105-1</f>
        <v>#DIV/0!</v>
      </c>
      <c r="O105" s="73" t="n">
        <v>2.25</v>
      </c>
      <c r="P105" s="73" t="n">
        <v>1.5</v>
      </c>
      <c r="Q105" s="73" t="n">
        <v>0.75</v>
      </c>
    </row>
    <row r="106" customFormat="false" ht="12" hidden="false" customHeight="false" outlineLevel="0" collapsed="false">
      <c r="A106" s="143" t="s">
        <v>494</v>
      </c>
      <c r="B106" s="144" t="s">
        <v>495</v>
      </c>
      <c r="C106" s="248" t="s">
        <v>496</v>
      </c>
      <c r="D106" s="19" t="s">
        <v>497</v>
      </c>
      <c r="E106" s="250" t="n">
        <v>249</v>
      </c>
      <c r="F106" s="250" t="n">
        <v>383</v>
      </c>
      <c r="G106" s="251" t="n">
        <v>386</v>
      </c>
      <c r="H106" s="252" t="n">
        <f aca="false">+E106+F106-G106</f>
        <v>246</v>
      </c>
      <c r="I106" s="250" t="n">
        <v>450</v>
      </c>
      <c r="J106" s="251" t="n">
        <v>481</v>
      </c>
      <c r="K106" s="254" t="n">
        <f aca="false">+E106+F106+I106-G106-J106</f>
        <v>215</v>
      </c>
      <c r="L106" s="254"/>
      <c r="M106" s="254"/>
      <c r="N106" s="247" t="n">
        <f aca="false">+K106/H106-1</f>
        <v>-0.126016260162602</v>
      </c>
      <c r="O106" s="73" t="n">
        <v>337.5</v>
      </c>
      <c r="P106" s="73" t="n">
        <v>360.75</v>
      </c>
      <c r="Q106" s="73" t="n">
        <v>222.75</v>
      </c>
    </row>
    <row r="107" customFormat="false" ht="12" hidden="false" customHeight="false" outlineLevel="0" collapsed="false">
      <c r="A107" s="145" t="s">
        <v>498</v>
      </c>
      <c r="B107" s="146" t="s">
        <v>499</v>
      </c>
      <c r="C107" s="248" t="s">
        <v>500</v>
      </c>
      <c r="D107" s="19" t="s">
        <v>501</v>
      </c>
      <c r="E107" s="250" t="n">
        <v>808</v>
      </c>
      <c r="F107" s="250" t="n">
        <v>1077</v>
      </c>
      <c r="G107" s="251" t="n">
        <v>887</v>
      </c>
      <c r="H107" s="252" t="n">
        <f aca="false">+E107+F107-G107</f>
        <v>998</v>
      </c>
      <c r="I107" s="250" t="n">
        <v>1431</v>
      </c>
      <c r="J107" s="251" t="n">
        <v>1586</v>
      </c>
      <c r="K107" s="254" t="n">
        <f aca="false">+E107+F107+I107-G107-J107</f>
        <v>843</v>
      </c>
      <c r="L107" s="254"/>
      <c r="M107" s="254"/>
      <c r="N107" s="247" t="n">
        <f aca="false">+K107/H107-1</f>
        <v>-0.155310621242485</v>
      </c>
      <c r="O107" s="73" t="n">
        <v>1073.25</v>
      </c>
      <c r="P107" s="73" t="n">
        <v>1189.5</v>
      </c>
      <c r="Q107" s="73" t="n">
        <v>881.75</v>
      </c>
    </row>
    <row r="108" customFormat="false" ht="12" hidden="false" customHeight="false" outlineLevel="0" collapsed="false">
      <c r="A108" s="143" t="s">
        <v>502</v>
      </c>
      <c r="B108" s="144" t="s">
        <v>503</v>
      </c>
      <c r="C108" s="248" t="s">
        <v>504</v>
      </c>
      <c r="D108" s="19" t="s">
        <v>505</v>
      </c>
      <c r="E108" s="250" t="n">
        <v>79</v>
      </c>
      <c r="F108" s="250" t="n">
        <v>101</v>
      </c>
      <c r="G108" s="251" t="n">
        <v>59</v>
      </c>
      <c r="H108" s="252" t="n">
        <f aca="false">+E108+F108-G108</f>
        <v>121</v>
      </c>
      <c r="I108" s="250" t="n">
        <v>161</v>
      </c>
      <c r="J108" s="251" t="n">
        <v>102</v>
      </c>
      <c r="K108" s="254" t="n">
        <f aca="false">+E108+F108+I108-G108-J108</f>
        <v>180</v>
      </c>
      <c r="L108" s="254"/>
      <c r="M108" s="254"/>
      <c r="N108" s="247" t="n">
        <f aca="false">+K108/H108-1</f>
        <v>0.487603305785124</v>
      </c>
      <c r="O108" s="73" t="n">
        <v>120.75</v>
      </c>
      <c r="P108" s="73" t="n">
        <v>76.5</v>
      </c>
      <c r="Q108" s="73" t="n">
        <v>165.25</v>
      </c>
    </row>
    <row r="109" customFormat="false" ht="12" hidden="false" customHeight="false" outlineLevel="0" collapsed="false">
      <c r="A109" s="145" t="s">
        <v>506</v>
      </c>
      <c r="B109" s="146" t="s">
        <v>507</v>
      </c>
      <c r="C109" s="244" t="s">
        <v>508</v>
      </c>
      <c r="D109" s="1" t="s">
        <v>509</v>
      </c>
      <c r="E109" s="73" t="n">
        <v>4</v>
      </c>
      <c r="F109" s="73" t="n">
        <v>4</v>
      </c>
      <c r="G109" s="245" t="n">
        <v>3</v>
      </c>
      <c r="H109" s="236" t="n">
        <f aca="false">+E109+F109-G109</f>
        <v>5</v>
      </c>
      <c r="I109" s="208" t="n">
        <v>4</v>
      </c>
      <c r="J109" s="245" t="n">
        <v>8</v>
      </c>
      <c r="K109" s="246" t="n">
        <f aca="false">+E109+F109+I109-G109-J109</f>
        <v>1</v>
      </c>
      <c r="L109" s="246"/>
      <c r="M109" s="246"/>
      <c r="N109" s="247" t="n">
        <f aca="false">+K109/H109-1</f>
        <v>-0.8</v>
      </c>
      <c r="O109" s="73" t="n">
        <v>3</v>
      </c>
      <c r="P109" s="73" t="n">
        <v>6</v>
      </c>
      <c r="Q109" s="73" t="n">
        <v>2</v>
      </c>
    </row>
    <row r="110" customFormat="false" ht="12" hidden="false" customHeight="false" outlineLevel="0" collapsed="false">
      <c r="A110" s="143" t="s">
        <v>510</v>
      </c>
      <c r="B110" s="144" t="s">
        <v>511</v>
      </c>
      <c r="C110" s="244" t="s">
        <v>512</v>
      </c>
      <c r="D110" s="137" t="s">
        <v>513</v>
      </c>
      <c r="E110" s="73" t="n">
        <v>1115</v>
      </c>
      <c r="F110" s="73" t="n">
        <v>693</v>
      </c>
      <c r="G110" s="245" t="n">
        <v>1358</v>
      </c>
      <c r="H110" s="236" t="n">
        <f aca="false">+E110+F110-G110</f>
        <v>450</v>
      </c>
      <c r="I110" s="73" t="n">
        <v>943</v>
      </c>
      <c r="J110" s="245" t="n">
        <v>994</v>
      </c>
      <c r="K110" s="246" t="n">
        <f aca="false">+E110+F110+I110-G110-J110</f>
        <v>399</v>
      </c>
      <c r="L110" s="246"/>
      <c r="M110" s="246"/>
      <c r="N110" s="247" t="n">
        <f aca="false">+K110/H110-1</f>
        <v>-0.113333333333333</v>
      </c>
      <c r="O110" s="73" t="n">
        <v>707.25</v>
      </c>
      <c r="P110" s="73" t="n">
        <v>745.5</v>
      </c>
      <c r="Q110" s="73" t="n">
        <v>411.75</v>
      </c>
    </row>
    <row r="111" customFormat="false" ht="12" hidden="false" customHeight="false" outlineLevel="0" collapsed="false">
      <c r="A111" s="2" t="s">
        <v>943</v>
      </c>
      <c r="B111" s="2" t="s">
        <v>944</v>
      </c>
      <c r="C111" s="248" t="s">
        <v>945</v>
      </c>
      <c r="D111" s="249" t="s">
        <v>946</v>
      </c>
      <c r="E111" s="250" t="n">
        <v>1</v>
      </c>
      <c r="F111" s="250"/>
      <c r="G111" s="251" t="n">
        <v>1</v>
      </c>
      <c r="H111" s="252" t="n">
        <f aca="false">+E111+F111-G111</f>
        <v>0</v>
      </c>
      <c r="I111" s="250"/>
      <c r="J111" s="257"/>
      <c r="K111" s="254" t="n">
        <f aca="false">+E111+F111+I111-G111-J111</f>
        <v>0</v>
      </c>
      <c r="L111" s="254"/>
      <c r="M111" s="254"/>
      <c r="N111" s="247" t="e">
        <f aca="false">+K111/H111-1</f>
        <v>#DIV/0!</v>
      </c>
      <c r="O111" s="73" t="n">
        <v>0</v>
      </c>
      <c r="P111" s="73" t="n">
        <v>0</v>
      </c>
      <c r="Q111" s="73" t="n">
        <v>0</v>
      </c>
    </row>
    <row r="112" customFormat="false" ht="12" hidden="false" customHeight="false" outlineLevel="0" collapsed="false">
      <c r="A112" s="143" t="s">
        <v>947</v>
      </c>
      <c r="B112" s="144" t="s">
        <v>948</v>
      </c>
      <c r="C112" s="244" t="s">
        <v>891</v>
      </c>
      <c r="D112" s="137" t="s">
        <v>892</v>
      </c>
      <c r="E112" s="73" t="n">
        <v>1</v>
      </c>
      <c r="G112" s="245" t="n">
        <v>1</v>
      </c>
      <c r="H112" s="236" t="n">
        <f aca="false">+E112+F112-G112</f>
        <v>0</v>
      </c>
      <c r="J112" s="255"/>
      <c r="K112" s="246" t="n">
        <f aca="false">+E112+F112+I112-G112-J112</f>
        <v>0</v>
      </c>
      <c r="L112" s="246"/>
      <c r="M112" s="246"/>
      <c r="N112" s="247" t="e">
        <f aca="false">+K112/H112-1</f>
        <v>#DIV/0!</v>
      </c>
      <c r="O112" s="73" t="n">
        <v>0</v>
      </c>
      <c r="P112" s="73" t="n">
        <v>0</v>
      </c>
      <c r="Q112" s="73" t="n">
        <v>0</v>
      </c>
    </row>
    <row r="113" customFormat="false" ht="12" hidden="false" customHeight="false" outlineLevel="0" collapsed="false">
      <c r="A113" s="143" t="s">
        <v>514</v>
      </c>
      <c r="B113" s="144" t="s">
        <v>515</v>
      </c>
      <c r="C113" s="244" t="s">
        <v>516</v>
      </c>
      <c r="D113" s="1" t="s">
        <v>517</v>
      </c>
      <c r="E113" s="73" t="n">
        <v>83</v>
      </c>
      <c r="F113" s="73" t="n">
        <v>103</v>
      </c>
      <c r="G113" s="245" t="n">
        <v>128</v>
      </c>
      <c r="H113" s="236" t="n">
        <f aca="false">+E113+F113-G113</f>
        <v>58</v>
      </c>
      <c r="I113" s="73" t="n">
        <v>209</v>
      </c>
      <c r="J113" s="245" t="n">
        <v>176</v>
      </c>
      <c r="K113" s="246" t="n">
        <f aca="false">+E113+F113+I113-G113-J113</f>
        <v>91</v>
      </c>
      <c r="L113" s="246"/>
      <c r="M113" s="246"/>
      <c r="N113" s="247" t="n">
        <f aca="false">+K113/H113-1</f>
        <v>0.568965517241379</v>
      </c>
      <c r="O113" s="73" t="n">
        <v>156.75</v>
      </c>
      <c r="P113" s="73" t="n">
        <v>132</v>
      </c>
      <c r="Q113" s="73" t="n">
        <v>82.75</v>
      </c>
    </row>
    <row r="114" customFormat="false" ht="12" hidden="false" customHeight="false" outlineLevel="0" collapsed="false">
      <c r="A114" s="145" t="s">
        <v>518</v>
      </c>
      <c r="B114" s="146" t="s">
        <v>519</v>
      </c>
      <c r="C114" s="244" t="s">
        <v>520</v>
      </c>
      <c r="D114" s="1" t="s">
        <v>521</v>
      </c>
      <c r="E114" s="73" t="n">
        <v>275</v>
      </c>
      <c r="F114" s="73" t="n">
        <v>1089</v>
      </c>
      <c r="G114" s="245" t="n">
        <v>852</v>
      </c>
      <c r="H114" s="236" t="n">
        <f aca="false">+E114+F114-G114</f>
        <v>512</v>
      </c>
      <c r="I114" s="73" t="n">
        <v>1278</v>
      </c>
      <c r="J114" s="245" t="n">
        <v>1253</v>
      </c>
      <c r="K114" s="246" t="n">
        <f aca="false">+E114+F114+I114-G114-J114</f>
        <v>537</v>
      </c>
      <c r="L114" s="246"/>
      <c r="M114" s="246"/>
      <c r="N114" s="247" t="n">
        <f aca="false">+K114/H114-1</f>
        <v>0.048828125</v>
      </c>
      <c r="O114" s="73" t="n">
        <v>958.5</v>
      </c>
      <c r="P114" s="73" t="n">
        <v>939.75</v>
      </c>
      <c r="Q114" s="73" t="n">
        <v>530.75</v>
      </c>
    </row>
    <row r="115" customFormat="false" ht="12" hidden="false" customHeight="false" outlineLevel="0" collapsed="false">
      <c r="A115" s="143" t="s">
        <v>522</v>
      </c>
      <c r="B115" s="144" t="s">
        <v>523</v>
      </c>
      <c r="C115" s="248" t="s">
        <v>524</v>
      </c>
      <c r="D115" s="249" t="s">
        <v>525</v>
      </c>
      <c r="E115" s="250" t="n">
        <v>1232</v>
      </c>
      <c r="F115" s="250" t="n">
        <v>982</v>
      </c>
      <c r="G115" s="251" t="n">
        <v>1212</v>
      </c>
      <c r="H115" s="252" t="n">
        <f aca="false">+E115+F115-G115</f>
        <v>1002</v>
      </c>
      <c r="I115" s="250" t="n">
        <v>1798</v>
      </c>
      <c r="J115" s="251" t="n">
        <v>1433</v>
      </c>
      <c r="K115" s="254" t="n">
        <f aca="false">+E115+F115+I115-G115-J115</f>
        <v>1367</v>
      </c>
      <c r="L115" s="254"/>
      <c r="M115" s="254"/>
      <c r="N115" s="247" t="n">
        <f aca="false">+K115/H115-1</f>
        <v>0.364271457085828</v>
      </c>
      <c r="O115" s="73" t="n">
        <v>1348.5</v>
      </c>
      <c r="P115" s="73" t="n">
        <v>1074.75</v>
      </c>
      <c r="Q115" s="73" t="n">
        <v>1275.75</v>
      </c>
    </row>
    <row r="116" customFormat="false" ht="12" hidden="false" customHeight="false" outlineLevel="0" collapsed="false">
      <c r="A116" s="145" t="s">
        <v>526</v>
      </c>
      <c r="B116" s="146" t="s">
        <v>527</v>
      </c>
      <c r="C116" s="248" t="s">
        <v>528</v>
      </c>
      <c r="D116" s="260" t="s">
        <v>529</v>
      </c>
      <c r="E116" s="250" t="n">
        <v>0</v>
      </c>
      <c r="F116" s="250" t="n">
        <v>4</v>
      </c>
      <c r="G116" s="251" t="n">
        <v>4</v>
      </c>
      <c r="H116" s="252" t="n">
        <f aca="false">+E116+F116-G116</f>
        <v>0</v>
      </c>
      <c r="I116" s="250" t="n">
        <v>14</v>
      </c>
      <c r="J116" s="251" t="n">
        <v>4</v>
      </c>
      <c r="K116" s="254" t="n">
        <f aca="false">+E116+F116+I116-G116-J116</f>
        <v>10</v>
      </c>
      <c r="L116" s="254"/>
      <c r="M116" s="254"/>
      <c r="N116" s="247" t="e">
        <f aca="false">+K116/H116-1</f>
        <v>#DIV/0!</v>
      </c>
      <c r="O116" s="73" t="n">
        <v>10.5</v>
      </c>
      <c r="P116" s="73" t="n">
        <v>3</v>
      </c>
      <c r="Q116" s="73" t="n">
        <v>7.5</v>
      </c>
    </row>
    <row r="117" customFormat="false" ht="12" hidden="false" customHeight="false" outlineLevel="0" collapsed="false">
      <c r="A117" s="143" t="s">
        <v>530</v>
      </c>
      <c r="B117" s="144" t="s">
        <v>531</v>
      </c>
      <c r="C117" s="244" t="s">
        <v>532</v>
      </c>
      <c r="D117" s="150" t="s">
        <v>533</v>
      </c>
      <c r="E117" s="73" t="n">
        <v>14</v>
      </c>
      <c r="F117" s="73" t="n">
        <v>10</v>
      </c>
      <c r="G117" s="245" t="n">
        <v>17</v>
      </c>
      <c r="H117" s="236" t="n">
        <f aca="false">+E117+F117-G117</f>
        <v>7</v>
      </c>
      <c r="I117" s="73" t="n">
        <v>7</v>
      </c>
      <c r="J117" s="245" t="n">
        <v>14</v>
      </c>
      <c r="K117" s="246" t="n">
        <f aca="false">+E117+F117+I117-G117-J117</f>
        <v>0</v>
      </c>
      <c r="L117" s="246"/>
      <c r="M117" s="246"/>
      <c r="N117" s="247" t="n">
        <f aca="false">+K117/H117-1</f>
        <v>-1</v>
      </c>
      <c r="O117" s="73" t="n">
        <v>5.25</v>
      </c>
      <c r="P117" s="73" t="n">
        <v>10.5</v>
      </c>
      <c r="Q117" s="73" t="n">
        <v>1.75</v>
      </c>
    </row>
    <row r="118" customFormat="false" ht="12" hidden="false" customHeight="false" outlineLevel="0" collapsed="false">
      <c r="A118" s="143"/>
      <c r="B118" s="144"/>
      <c r="C118" s="248" t="s">
        <v>949</v>
      </c>
      <c r="D118" s="260"/>
      <c r="E118" s="250" t="n">
        <v>2</v>
      </c>
      <c r="F118" s="250"/>
      <c r="G118" s="257"/>
      <c r="H118" s="252" t="n">
        <f aca="false">+E118+F118-G118</f>
        <v>2</v>
      </c>
      <c r="I118" s="250"/>
      <c r="J118" s="251" t="n">
        <v>2</v>
      </c>
      <c r="K118" s="254" t="n">
        <f aca="false">+E118+F118+I118-G118-J118</f>
        <v>0</v>
      </c>
      <c r="L118" s="254"/>
      <c r="M118" s="254"/>
      <c r="N118" s="247" t="n">
        <f aca="false">+K118/H118-1</f>
        <v>-1</v>
      </c>
      <c r="O118" s="73" t="n">
        <v>0</v>
      </c>
      <c r="P118" s="73" t="n">
        <v>1.5</v>
      </c>
      <c r="Q118" s="73" t="n">
        <v>0.5</v>
      </c>
    </row>
    <row r="119" customFormat="false" ht="12" hidden="false" customHeight="false" outlineLevel="0" collapsed="false">
      <c r="A119" s="145" t="s">
        <v>534</v>
      </c>
      <c r="B119" s="146" t="s">
        <v>535</v>
      </c>
      <c r="C119" s="248" t="s">
        <v>536</v>
      </c>
      <c r="D119" s="19" t="s">
        <v>537</v>
      </c>
      <c r="E119" s="250" t="n">
        <v>5</v>
      </c>
      <c r="F119" s="250" t="n">
        <v>9</v>
      </c>
      <c r="G119" s="251" t="n">
        <v>8</v>
      </c>
      <c r="H119" s="252" t="n">
        <f aca="false">+E119+F119-G119</f>
        <v>6</v>
      </c>
      <c r="I119" s="250" t="n">
        <v>8</v>
      </c>
      <c r="J119" s="251" t="n">
        <v>12</v>
      </c>
      <c r="K119" s="254" t="n">
        <f aca="false">+E119+F119+I119-G119-J119</f>
        <v>2</v>
      </c>
      <c r="L119" s="254"/>
      <c r="M119" s="254"/>
      <c r="N119" s="247" t="n">
        <f aca="false">+K119/H119-1</f>
        <v>-0.666666666666667</v>
      </c>
      <c r="O119" s="73" t="n">
        <v>6</v>
      </c>
      <c r="P119" s="73" t="n">
        <v>9</v>
      </c>
      <c r="Q119" s="73" t="n">
        <v>3</v>
      </c>
    </row>
    <row r="120" customFormat="false" ht="12" hidden="false" customHeight="false" outlineLevel="0" collapsed="false">
      <c r="A120" s="143" t="s">
        <v>538</v>
      </c>
      <c r="B120" s="144" t="s">
        <v>539</v>
      </c>
      <c r="C120" s="244" t="s">
        <v>540</v>
      </c>
      <c r="D120" s="1" t="s">
        <v>541</v>
      </c>
      <c r="E120" s="73" t="n">
        <v>1387</v>
      </c>
      <c r="F120" s="73" t="n">
        <v>659</v>
      </c>
      <c r="G120" s="245" t="n">
        <v>919</v>
      </c>
      <c r="H120" s="236" t="n">
        <f aca="false">+E120+F120-G120</f>
        <v>1127</v>
      </c>
      <c r="I120" s="73" t="n">
        <v>799</v>
      </c>
      <c r="J120" s="245" t="n">
        <v>1304</v>
      </c>
      <c r="K120" s="246" t="n">
        <f aca="false">+E120+F120+I120-G120-J120</f>
        <v>622</v>
      </c>
      <c r="L120" s="246"/>
      <c r="M120" s="246"/>
      <c r="N120" s="247" t="n">
        <f aca="false">+K120/H120-1</f>
        <v>-0.448092280390417</v>
      </c>
      <c r="O120" s="73" t="n">
        <v>599.25</v>
      </c>
      <c r="P120" s="73" t="n">
        <v>978</v>
      </c>
      <c r="Q120" s="73" t="n">
        <v>748.25</v>
      </c>
    </row>
    <row r="121" customFormat="false" ht="12" hidden="false" customHeight="false" outlineLevel="0" collapsed="false">
      <c r="A121" s="143" t="s">
        <v>542</v>
      </c>
      <c r="B121" s="144" t="s">
        <v>543</v>
      </c>
      <c r="C121" s="248" t="s">
        <v>544</v>
      </c>
      <c r="D121" s="249" t="s">
        <v>545</v>
      </c>
      <c r="E121" s="250"/>
      <c r="F121" s="258" t="n">
        <v>2</v>
      </c>
      <c r="G121" s="251" t="n">
        <v>1</v>
      </c>
      <c r="H121" s="252" t="n">
        <f aca="false">+E121+F121-G121</f>
        <v>1</v>
      </c>
      <c r="I121" s="250"/>
      <c r="J121" s="257"/>
      <c r="K121" s="254" t="n">
        <f aca="false">+E121+F121+I121-G121-J121</f>
        <v>1</v>
      </c>
      <c r="L121" s="254"/>
      <c r="M121" s="254"/>
      <c r="N121" s="247" t="n">
        <f aca="false">+K121/H121-1</f>
        <v>0</v>
      </c>
      <c r="O121" s="73" t="n">
        <v>0</v>
      </c>
      <c r="P121" s="73" t="n">
        <v>0</v>
      </c>
      <c r="Q121" s="73" t="n">
        <v>1</v>
      </c>
    </row>
    <row r="122" customFormat="false" ht="12" hidden="false" customHeight="false" outlineLevel="0" collapsed="false">
      <c r="A122" s="145" t="s">
        <v>546</v>
      </c>
      <c r="B122" s="146" t="s">
        <v>547</v>
      </c>
      <c r="C122" s="244" t="s">
        <v>548</v>
      </c>
      <c r="D122" s="1" t="s">
        <v>549</v>
      </c>
      <c r="E122" s="73" t="n">
        <v>446</v>
      </c>
      <c r="F122" s="73" t="n">
        <v>368</v>
      </c>
      <c r="G122" s="245" t="n">
        <v>517</v>
      </c>
      <c r="H122" s="236" t="n">
        <f aca="false">+E122+F122-G122</f>
        <v>297</v>
      </c>
      <c r="I122" s="73" t="n">
        <v>706</v>
      </c>
      <c r="J122" s="245" t="n">
        <v>445</v>
      </c>
      <c r="K122" s="246" t="n">
        <f aca="false">+E122+F122+I122-G122-J122</f>
        <v>558</v>
      </c>
      <c r="L122" s="246"/>
      <c r="M122" s="246"/>
      <c r="N122" s="247" t="n">
        <f aca="false">+K122/H122-1</f>
        <v>0.878787878787879</v>
      </c>
      <c r="O122" s="73" t="n">
        <v>529.5</v>
      </c>
      <c r="P122" s="73" t="n">
        <v>333.75</v>
      </c>
      <c r="Q122" s="73" t="n">
        <v>492.75</v>
      </c>
    </row>
    <row r="123" customFormat="false" ht="12" hidden="false" customHeight="false" outlineLevel="0" collapsed="false">
      <c r="A123" s="143" t="s">
        <v>550</v>
      </c>
      <c r="B123" s="144" t="s">
        <v>551</v>
      </c>
      <c r="C123" s="244" t="s">
        <v>552</v>
      </c>
      <c r="D123" s="1" t="s">
        <v>553</v>
      </c>
      <c r="E123" s="73" t="n">
        <v>39</v>
      </c>
      <c r="F123" s="73" t="n">
        <v>72</v>
      </c>
      <c r="G123" s="245" t="n">
        <v>58</v>
      </c>
      <c r="H123" s="236" t="n">
        <f aca="false">+E123+F123-G123</f>
        <v>53</v>
      </c>
      <c r="I123" s="73" t="n">
        <v>91</v>
      </c>
      <c r="J123" s="245" t="n">
        <v>98</v>
      </c>
      <c r="K123" s="246" t="n">
        <f aca="false">+E123+F123+I123-G123-J123</f>
        <v>46</v>
      </c>
      <c r="L123" s="246"/>
      <c r="M123" s="246"/>
      <c r="N123" s="247" t="n">
        <f aca="false">+K123/H123-1</f>
        <v>-0.132075471698113</v>
      </c>
      <c r="O123" s="73" t="n">
        <v>68.25</v>
      </c>
      <c r="P123" s="73" t="n">
        <v>73.5</v>
      </c>
      <c r="Q123" s="73" t="n">
        <v>47.75</v>
      </c>
    </row>
    <row r="124" customFormat="false" ht="12" hidden="false" customHeight="false" outlineLevel="0" collapsed="false">
      <c r="A124" s="143" t="s">
        <v>554</v>
      </c>
      <c r="B124" s="144" t="s">
        <v>555</v>
      </c>
      <c r="C124" s="244" t="s">
        <v>556</v>
      </c>
      <c r="D124" s="137" t="s">
        <v>557</v>
      </c>
      <c r="E124" s="73"/>
      <c r="F124" s="73" t="n">
        <v>2</v>
      </c>
      <c r="G124" s="255"/>
      <c r="H124" s="236" t="n">
        <f aca="false">+E124+F124-G124</f>
        <v>2</v>
      </c>
      <c r="I124" s="73" t="n">
        <v>6</v>
      </c>
      <c r="J124" s="245" t="n">
        <v>3</v>
      </c>
      <c r="K124" s="246" t="n">
        <f aca="false">+E124+F124+I124-G124-J124</f>
        <v>5</v>
      </c>
      <c r="L124" s="246"/>
      <c r="M124" s="246"/>
      <c r="N124" s="247" t="n">
        <f aca="false">+K124/H124-1</f>
        <v>1.5</v>
      </c>
      <c r="O124" s="73" t="n">
        <v>4.5</v>
      </c>
      <c r="P124" s="73" t="n">
        <v>2.25</v>
      </c>
      <c r="Q124" s="73" t="n">
        <v>4.25</v>
      </c>
    </row>
    <row r="125" customFormat="false" ht="12" hidden="false" customHeight="false" outlineLevel="0" collapsed="false">
      <c r="A125" s="143" t="s">
        <v>558</v>
      </c>
      <c r="B125" s="144" t="s">
        <v>559</v>
      </c>
      <c r="C125" s="244" t="s">
        <v>560</v>
      </c>
      <c r="D125" s="1" t="s">
        <v>561</v>
      </c>
      <c r="E125" s="73" t="n">
        <v>44</v>
      </c>
      <c r="F125" s="73" t="n">
        <v>8</v>
      </c>
      <c r="G125" s="245" t="n">
        <v>26</v>
      </c>
      <c r="H125" s="236" t="n">
        <f aca="false">+E125+F125-G125</f>
        <v>26</v>
      </c>
      <c r="I125" s="73" t="n">
        <v>33</v>
      </c>
      <c r="J125" s="245" t="n">
        <v>32</v>
      </c>
      <c r="K125" s="246" t="n">
        <f aca="false">+E125+F125+I125-G125-J125</f>
        <v>27</v>
      </c>
      <c r="L125" s="246"/>
      <c r="M125" s="246"/>
      <c r="N125" s="247" t="n">
        <f aca="false">+K125/H125-1</f>
        <v>0.0384615384615386</v>
      </c>
      <c r="O125" s="73" t="n">
        <v>24.75</v>
      </c>
      <c r="P125" s="73" t="n">
        <v>24</v>
      </c>
      <c r="Q125" s="73" t="n">
        <v>26.75</v>
      </c>
    </row>
    <row r="126" customFormat="false" ht="12" hidden="false" customHeight="false" outlineLevel="0" collapsed="false">
      <c r="A126" s="145" t="s">
        <v>562</v>
      </c>
      <c r="B126" s="146" t="s">
        <v>563</v>
      </c>
      <c r="C126" s="244" t="s">
        <v>564</v>
      </c>
      <c r="D126" s="137" t="s">
        <v>565</v>
      </c>
      <c r="E126" s="73" t="n">
        <v>0</v>
      </c>
      <c r="F126" s="73" t="n">
        <v>4</v>
      </c>
      <c r="G126" s="245" t="n">
        <v>3</v>
      </c>
      <c r="H126" s="236" t="n">
        <f aca="false">+E126+F126-G126</f>
        <v>1</v>
      </c>
      <c r="I126" s="73" t="n">
        <v>1</v>
      </c>
      <c r="J126" s="245" t="n">
        <v>2</v>
      </c>
      <c r="K126" s="246" t="n">
        <f aca="false">+E126+F126+I126-G126-J126</f>
        <v>0</v>
      </c>
      <c r="L126" s="246"/>
      <c r="M126" s="246"/>
      <c r="N126" s="247" t="n">
        <f aca="false">+K126/H126-1</f>
        <v>-1</v>
      </c>
      <c r="O126" s="73" t="n">
        <v>0.75</v>
      </c>
      <c r="P126" s="73" t="n">
        <v>1.5</v>
      </c>
      <c r="Q126" s="73" t="n">
        <v>0.25</v>
      </c>
    </row>
    <row r="127" customFormat="false" ht="12" hidden="false" customHeight="false" outlineLevel="0" collapsed="false">
      <c r="A127" s="143" t="s">
        <v>566</v>
      </c>
      <c r="B127" s="144" t="s">
        <v>567</v>
      </c>
      <c r="C127" s="248" t="s">
        <v>568</v>
      </c>
      <c r="D127" s="19" t="s">
        <v>569</v>
      </c>
      <c r="E127" s="250" t="n">
        <v>65</v>
      </c>
      <c r="F127" s="250" t="n">
        <v>124</v>
      </c>
      <c r="G127" s="251" t="n">
        <v>63</v>
      </c>
      <c r="H127" s="252" t="n">
        <f aca="false">+E127+F127-G127</f>
        <v>126</v>
      </c>
      <c r="I127" s="250" t="n">
        <v>173</v>
      </c>
      <c r="J127" s="251" t="n">
        <v>204</v>
      </c>
      <c r="K127" s="254" t="n">
        <f aca="false">+E127+F127+I127-G127-J127</f>
        <v>95</v>
      </c>
      <c r="L127" s="254"/>
      <c r="M127" s="254"/>
      <c r="N127" s="247" t="n">
        <f aca="false">+K127/H127-1</f>
        <v>-0.246031746031746</v>
      </c>
      <c r="O127" s="73" t="n">
        <v>129.75</v>
      </c>
      <c r="P127" s="73" t="n">
        <v>153</v>
      </c>
      <c r="Q127" s="73" t="n">
        <v>102.75</v>
      </c>
    </row>
    <row r="128" customFormat="false" ht="12" hidden="false" customHeight="false" outlineLevel="0" collapsed="false">
      <c r="A128" s="145" t="s">
        <v>570</v>
      </c>
      <c r="B128" s="146" t="s">
        <v>571</v>
      </c>
      <c r="C128" s="244" t="s">
        <v>572</v>
      </c>
      <c r="D128" s="137" t="s">
        <v>573</v>
      </c>
      <c r="E128" s="73" t="n">
        <v>593</v>
      </c>
      <c r="F128" s="73" t="n">
        <v>1606</v>
      </c>
      <c r="G128" s="245" t="n">
        <v>1143</v>
      </c>
      <c r="H128" s="236" t="n">
        <f aca="false">+E128+F128-G128</f>
        <v>1056</v>
      </c>
      <c r="I128" s="73" t="n">
        <v>4470</v>
      </c>
      <c r="J128" s="245" t="n">
        <v>2695</v>
      </c>
      <c r="K128" s="246" t="n">
        <f aca="false">+E128+F128+I128-G128-J128</f>
        <v>2831</v>
      </c>
      <c r="L128" s="246"/>
      <c r="M128" s="246"/>
      <c r="N128" s="247" t="n">
        <f aca="false">+K128/H128-1</f>
        <v>1.68087121212121</v>
      </c>
      <c r="O128" s="73" t="n">
        <v>51182.25</v>
      </c>
      <c r="P128" s="73" t="n">
        <v>51302.25</v>
      </c>
      <c r="Q128" s="73" t="n">
        <v>33393</v>
      </c>
    </row>
    <row r="129" customFormat="false" ht="12" hidden="false" customHeight="false" outlineLevel="0" collapsed="false">
      <c r="A129" s="145" t="s">
        <v>950</v>
      </c>
      <c r="B129" s="146" t="s">
        <v>951</v>
      </c>
      <c r="C129" s="21" t="s">
        <v>688</v>
      </c>
      <c r="D129" s="19"/>
      <c r="E129" s="19" t="n">
        <v>1</v>
      </c>
      <c r="F129" s="250"/>
      <c r="G129" s="257"/>
      <c r="H129" s="252" t="n">
        <f aca="false">+E129+F129-G129</f>
        <v>1</v>
      </c>
      <c r="I129" s="250" t="n">
        <v>1</v>
      </c>
      <c r="J129" s="251" t="n">
        <v>2</v>
      </c>
      <c r="K129" s="254" t="n">
        <f aca="false">+E129+F129+I129-G129-J129</f>
        <v>0</v>
      </c>
      <c r="L129" s="254"/>
      <c r="M129" s="254"/>
      <c r="N129" s="247" t="n">
        <f aca="false">+K129/H129-1</f>
        <v>-1</v>
      </c>
      <c r="O129" s="73" t="n">
        <v>3352.5</v>
      </c>
      <c r="P129" s="73" t="n">
        <v>2021.25</v>
      </c>
      <c r="Q129" s="73" t="n">
        <v>2387.25</v>
      </c>
    </row>
    <row r="130" customFormat="false" ht="12" hidden="false" customHeight="false" outlineLevel="0" collapsed="false">
      <c r="A130" s="145" t="s">
        <v>574</v>
      </c>
      <c r="B130" s="146" t="s">
        <v>575</v>
      </c>
      <c r="C130" s="244" t="s">
        <v>576</v>
      </c>
      <c r="D130" s="1" t="s">
        <v>577</v>
      </c>
      <c r="E130" s="73" t="n">
        <v>1</v>
      </c>
      <c r="G130" s="255"/>
      <c r="H130" s="236" t="n">
        <f aca="false">+E130+F130-G130</f>
        <v>1</v>
      </c>
      <c r="J130" s="245" t="n">
        <v>1</v>
      </c>
      <c r="K130" s="246" t="n">
        <f aca="false">+E130+F130+I130-G130-J130</f>
        <v>0</v>
      </c>
      <c r="L130" s="246"/>
      <c r="M130" s="246"/>
      <c r="N130" s="247" t="n">
        <f aca="false">+K130/H130-1</f>
        <v>-1</v>
      </c>
      <c r="O130" s="73" t="n">
        <v>0.75</v>
      </c>
      <c r="P130" s="73" t="n">
        <v>1.5</v>
      </c>
      <c r="Q130" s="73" t="n">
        <v>0.25</v>
      </c>
    </row>
    <row r="131" customFormat="false" ht="12" hidden="false" customHeight="false" outlineLevel="0" collapsed="false">
      <c r="A131" s="143" t="s">
        <v>578</v>
      </c>
      <c r="B131" s="144" t="s">
        <v>579</v>
      </c>
      <c r="C131" s="244" t="s">
        <v>580</v>
      </c>
      <c r="D131" s="137" t="s">
        <v>581</v>
      </c>
      <c r="E131" s="73" t="n">
        <v>7</v>
      </c>
      <c r="F131" s="73" t="n">
        <v>5</v>
      </c>
      <c r="G131" s="245" t="n">
        <v>3</v>
      </c>
      <c r="H131" s="236" t="n">
        <f aca="false">+E131+F131-G131</f>
        <v>9</v>
      </c>
      <c r="I131" s="73" t="n">
        <v>13</v>
      </c>
      <c r="J131" s="245" t="n">
        <v>11</v>
      </c>
      <c r="K131" s="246" t="n">
        <f aca="false">+E131+F131+I131-G131-J131</f>
        <v>11</v>
      </c>
      <c r="L131" s="246"/>
      <c r="M131" s="246"/>
      <c r="N131" s="247" t="n">
        <f aca="false">+K131/H131-1</f>
        <v>0.222222222222222</v>
      </c>
      <c r="O131" s="73" t="n">
        <v>0</v>
      </c>
      <c r="P131" s="73" t="n">
        <v>0.75</v>
      </c>
      <c r="Q131" s="73" t="n">
        <v>0.25</v>
      </c>
    </row>
    <row r="132" customFormat="false" ht="12" hidden="false" customHeight="false" outlineLevel="0" collapsed="false">
      <c r="A132" s="145" t="s">
        <v>582</v>
      </c>
      <c r="B132" s="146" t="s">
        <v>583</v>
      </c>
      <c r="C132" s="248" t="s">
        <v>584</v>
      </c>
      <c r="D132" s="19" t="s">
        <v>585</v>
      </c>
      <c r="E132" s="250" t="n">
        <v>241</v>
      </c>
      <c r="F132" s="250" t="n">
        <v>186</v>
      </c>
      <c r="G132" s="251" t="n">
        <v>154</v>
      </c>
      <c r="H132" s="252" t="n">
        <f aca="false">+E132+F132-G132</f>
        <v>273</v>
      </c>
      <c r="I132" s="250" t="n">
        <v>314</v>
      </c>
      <c r="J132" s="251" t="n">
        <v>390</v>
      </c>
      <c r="K132" s="254" t="n">
        <f aca="false">+E132+F132+I132-G132-J132</f>
        <v>197</v>
      </c>
      <c r="L132" s="254"/>
      <c r="M132" s="254"/>
      <c r="N132" s="247" t="n">
        <f aca="false">+K132/H132-1</f>
        <v>-0.278388278388278</v>
      </c>
      <c r="O132" s="73" t="n">
        <v>9.75</v>
      </c>
      <c r="P132" s="73" t="n">
        <v>8.25</v>
      </c>
      <c r="Q132" s="73" t="n">
        <v>10.5</v>
      </c>
    </row>
    <row r="133" customFormat="false" ht="12" hidden="false" customHeight="false" outlineLevel="0" collapsed="false">
      <c r="A133" s="143" t="s">
        <v>586</v>
      </c>
      <c r="B133" s="144" t="s">
        <v>587</v>
      </c>
      <c r="C133" s="244" t="s">
        <v>588</v>
      </c>
      <c r="D133" s="1" t="s">
        <v>589</v>
      </c>
      <c r="E133" s="73" t="n">
        <v>8</v>
      </c>
      <c r="F133" s="73" t="n">
        <v>9</v>
      </c>
      <c r="G133" s="245" t="n">
        <v>8</v>
      </c>
      <c r="H133" s="236" t="n">
        <f aca="false">+E133+F133-G133</f>
        <v>9</v>
      </c>
      <c r="I133" s="73" t="n">
        <v>23</v>
      </c>
      <c r="J133" s="245" t="n">
        <v>16</v>
      </c>
      <c r="K133" s="246" t="n">
        <f aca="false">+E133+F133+I133-G133-J133</f>
        <v>16</v>
      </c>
      <c r="L133" s="246"/>
      <c r="M133" s="246"/>
      <c r="N133" s="247" t="n">
        <f aca="false">+K133/H133-1</f>
        <v>0.777777777777778</v>
      </c>
      <c r="O133" s="73" t="n">
        <v>235.5</v>
      </c>
      <c r="P133" s="73" t="n">
        <v>292.5</v>
      </c>
      <c r="Q133" s="73" t="n">
        <v>216</v>
      </c>
    </row>
    <row r="134" customFormat="false" ht="12" hidden="false" customHeight="false" outlineLevel="0" collapsed="false">
      <c r="A134" s="145" t="s">
        <v>590</v>
      </c>
      <c r="B134" s="146" t="s">
        <v>591</v>
      </c>
      <c r="C134" s="244" t="s">
        <v>592</v>
      </c>
      <c r="D134" s="137" t="s">
        <v>593</v>
      </c>
      <c r="E134" s="73" t="n">
        <v>0</v>
      </c>
      <c r="F134" s="73" t="n">
        <v>6</v>
      </c>
      <c r="G134" s="245" t="n">
        <v>5</v>
      </c>
      <c r="H134" s="236" t="n">
        <f aca="false">+E134+F134-G134</f>
        <v>1</v>
      </c>
      <c r="I134" s="208" t="n">
        <v>7</v>
      </c>
      <c r="J134" s="245" t="n">
        <v>7</v>
      </c>
      <c r="K134" s="246" t="n">
        <f aca="false">+E134+F134+I134-G134-J134</f>
        <v>1</v>
      </c>
      <c r="L134" s="246"/>
      <c r="M134" s="246"/>
      <c r="N134" s="247" t="n">
        <f aca="false">+K134/H134-1</f>
        <v>0</v>
      </c>
      <c r="O134" s="73" t="n">
        <v>17.25</v>
      </c>
      <c r="P134" s="73" t="n">
        <v>12</v>
      </c>
      <c r="Q134" s="73" t="n">
        <v>14.25</v>
      </c>
    </row>
    <row r="135" customFormat="false" ht="12" hidden="false" customHeight="false" outlineLevel="0" collapsed="false">
      <c r="A135" s="143" t="s">
        <v>594</v>
      </c>
      <c r="B135" s="144" t="s">
        <v>595</v>
      </c>
      <c r="C135" s="248" t="s">
        <v>596</v>
      </c>
      <c r="D135" s="260" t="s">
        <v>597</v>
      </c>
      <c r="E135" s="250" t="n">
        <v>6</v>
      </c>
      <c r="F135" s="250" t="n">
        <v>4</v>
      </c>
      <c r="G135" s="251" t="n">
        <v>5</v>
      </c>
      <c r="H135" s="252" t="n">
        <f aca="false">+E135+F135-G135</f>
        <v>5</v>
      </c>
      <c r="I135" s="250" t="n">
        <v>19</v>
      </c>
      <c r="J135" s="251" t="n">
        <v>16</v>
      </c>
      <c r="K135" s="254" t="n">
        <f aca="false">+E135+F135+I135-G135-J135</f>
        <v>8</v>
      </c>
      <c r="L135" s="254"/>
      <c r="M135" s="254"/>
      <c r="N135" s="247" t="n">
        <f aca="false">+K135/H135-1</f>
        <v>0.6</v>
      </c>
      <c r="O135" s="73" t="n">
        <v>5.25</v>
      </c>
      <c r="P135" s="73" t="n">
        <v>5.25</v>
      </c>
      <c r="Q135" s="73" t="n">
        <v>1</v>
      </c>
    </row>
    <row r="136" customFormat="false" ht="12" hidden="false" customHeight="false" outlineLevel="0" collapsed="false">
      <c r="A136" s="145" t="s">
        <v>598</v>
      </c>
      <c r="B136" s="146" t="s">
        <v>599</v>
      </c>
      <c r="C136" s="244" t="s">
        <v>600</v>
      </c>
      <c r="D136" s="1" t="s">
        <v>601</v>
      </c>
      <c r="E136" s="73" t="n">
        <v>66</v>
      </c>
      <c r="F136" s="73" t="n">
        <v>169</v>
      </c>
      <c r="G136" s="245" t="n">
        <v>55</v>
      </c>
      <c r="H136" s="236" t="n">
        <f aca="false">+E136+F136-G136</f>
        <v>180</v>
      </c>
      <c r="I136" s="73" t="n">
        <v>279</v>
      </c>
      <c r="J136" s="245" t="n">
        <v>274</v>
      </c>
      <c r="K136" s="246" t="n">
        <f aca="false">+E136+F136+I136-G136-J136</f>
        <v>185</v>
      </c>
      <c r="L136" s="246"/>
      <c r="M136" s="246"/>
      <c r="N136" s="247" t="n">
        <f aca="false">+K136/H136-1</f>
        <v>0.0277777777777777</v>
      </c>
      <c r="O136" s="73" t="n">
        <v>14.25</v>
      </c>
      <c r="P136" s="73" t="n">
        <v>12</v>
      </c>
      <c r="Q136" s="73" t="n">
        <v>7.25</v>
      </c>
    </row>
    <row r="137" customFormat="false" ht="12" hidden="false" customHeight="false" outlineLevel="0" collapsed="false">
      <c r="A137" s="143" t="s">
        <v>602</v>
      </c>
      <c r="B137" s="144" t="s">
        <v>603</v>
      </c>
      <c r="C137" s="248" t="s">
        <v>604</v>
      </c>
      <c r="D137" s="19" t="s">
        <v>605</v>
      </c>
      <c r="E137" s="250" t="n">
        <v>6</v>
      </c>
      <c r="F137" s="250" t="n">
        <v>26</v>
      </c>
      <c r="G137" s="251" t="n">
        <v>13</v>
      </c>
      <c r="H137" s="252" t="n">
        <f aca="false">+E137+F137-G137</f>
        <v>19</v>
      </c>
      <c r="I137" s="250" t="n">
        <v>25</v>
      </c>
      <c r="J137" s="251" t="n">
        <v>37</v>
      </c>
      <c r="K137" s="254" t="n">
        <f aca="false">+E137+F137+I137-G137-J137</f>
        <v>7</v>
      </c>
      <c r="L137" s="254"/>
      <c r="M137" s="254"/>
      <c r="N137" s="247" t="n">
        <f aca="false">+K137/H137-1</f>
        <v>-0.631578947368421</v>
      </c>
      <c r="O137" s="73" t="n">
        <v>209.25</v>
      </c>
      <c r="P137" s="73" t="n">
        <v>205.5</v>
      </c>
      <c r="Q137" s="73" t="n">
        <v>183.75</v>
      </c>
    </row>
    <row r="138" customFormat="false" ht="12" hidden="false" customHeight="false" outlineLevel="0" collapsed="false">
      <c r="A138" s="143" t="s">
        <v>606</v>
      </c>
      <c r="B138" s="144" t="s">
        <v>607</v>
      </c>
      <c r="C138" s="248" t="s">
        <v>608</v>
      </c>
      <c r="D138" s="19" t="s">
        <v>609</v>
      </c>
      <c r="E138" s="250" t="n">
        <v>182</v>
      </c>
      <c r="F138" s="250" t="n">
        <v>722</v>
      </c>
      <c r="G138" s="251" t="n">
        <v>682</v>
      </c>
      <c r="H138" s="252" t="n">
        <f aca="false">+E138+F138-G138</f>
        <v>222</v>
      </c>
      <c r="I138" s="250" t="n">
        <v>699</v>
      </c>
      <c r="J138" s="251" t="n">
        <v>767</v>
      </c>
      <c r="K138" s="254" t="n">
        <f aca="false">+E138+F138+I138-G138-J138</f>
        <v>154</v>
      </c>
      <c r="L138" s="254"/>
      <c r="M138" s="254"/>
      <c r="N138" s="247" t="n">
        <f aca="false">+K138/H138-1</f>
        <v>-0.306306306306306</v>
      </c>
      <c r="O138" s="73" t="n">
        <v>18.75</v>
      </c>
      <c r="P138" s="73" t="n">
        <v>27.75</v>
      </c>
      <c r="Q138" s="73" t="n">
        <v>10</v>
      </c>
    </row>
    <row r="139" customFormat="false" ht="12" hidden="false" customHeight="false" outlineLevel="0" collapsed="false">
      <c r="A139" s="145" t="s">
        <v>610</v>
      </c>
      <c r="B139" s="146" t="s">
        <v>611</v>
      </c>
      <c r="C139" s="244" t="s">
        <v>612</v>
      </c>
      <c r="D139" s="1" t="s">
        <v>613</v>
      </c>
      <c r="E139" s="73" t="n">
        <v>76</v>
      </c>
      <c r="F139" s="73" t="n">
        <v>60</v>
      </c>
      <c r="G139" s="245" t="n">
        <v>60</v>
      </c>
      <c r="H139" s="236" t="n">
        <f aca="false">+E139+F139-G139</f>
        <v>76</v>
      </c>
      <c r="I139" s="73" t="n">
        <v>96</v>
      </c>
      <c r="J139" s="245" t="n">
        <v>75</v>
      </c>
      <c r="K139" s="246" t="n">
        <f aca="false">+E139+F139+I139-G139-J139</f>
        <v>97</v>
      </c>
      <c r="L139" s="246"/>
      <c r="M139" s="246"/>
      <c r="N139" s="247" t="n">
        <f aca="false">+K139/H139-1</f>
        <v>0.276315789473684</v>
      </c>
      <c r="O139" s="73" t="n">
        <v>524.25</v>
      </c>
      <c r="P139" s="73" t="n">
        <v>575.25</v>
      </c>
      <c r="Q139" s="73" t="n">
        <v>171</v>
      </c>
    </row>
    <row r="140" customFormat="false" ht="12" hidden="false" customHeight="false" outlineLevel="0" collapsed="false">
      <c r="A140" s="143" t="s">
        <v>614</v>
      </c>
      <c r="B140" s="144" t="s">
        <v>615</v>
      </c>
      <c r="C140" s="248" t="s">
        <v>616</v>
      </c>
      <c r="D140" s="19" t="s">
        <v>617</v>
      </c>
      <c r="E140" s="250" t="n">
        <v>5</v>
      </c>
      <c r="F140" s="250" t="n">
        <v>9</v>
      </c>
      <c r="G140" s="251" t="n">
        <v>11</v>
      </c>
      <c r="H140" s="252" t="n">
        <f aca="false">+E140+F140-G140</f>
        <v>3</v>
      </c>
      <c r="I140" s="253" t="n">
        <v>13</v>
      </c>
      <c r="J140" s="251" t="n">
        <v>11</v>
      </c>
      <c r="K140" s="254" t="n">
        <f aca="false">+E140+F140+I140-G140-J140</f>
        <v>5</v>
      </c>
      <c r="L140" s="254"/>
      <c r="M140" s="254"/>
      <c r="N140" s="247" t="n">
        <f aca="false">+K140/H140-1</f>
        <v>0.666666666666667</v>
      </c>
      <c r="O140" s="73" t="n">
        <v>72</v>
      </c>
      <c r="P140" s="73" t="n">
        <v>56.25</v>
      </c>
      <c r="Q140" s="73" t="n">
        <v>91.75</v>
      </c>
    </row>
    <row r="141" customFormat="false" ht="12" hidden="false" customHeight="false" outlineLevel="0" collapsed="false">
      <c r="A141" s="143" t="s">
        <v>618</v>
      </c>
      <c r="B141" s="144" t="s">
        <v>619</v>
      </c>
      <c r="C141" s="248" t="s">
        <v>620</v>
      </c>
      <c r="D141" s="249" t="s">
        <v>621</v>
      </c>
      <c r="E141" s="250"/>
      <c r="F141" s="258" t="n">
        <v>2</v>
      </c>
      <c r="G141" s="257"/>
      <c r="H141" s="252" t="n">
        <f aca="false">+E141+F141-G141</f>
        <v>2</v>
      </c>
      <c r="I141" s="250" t="n">
        <v>1</v>
      </c>
      <c r="J141" s="251" t="n">
        <v>2</v>
      </c>
      <c r="K141" s="254" t="n">
        <f aca="false">+E141+F141+I141-G141-J141</f>
        <v>1</v>
      </c>
      <c r="L141" s="254"/>
      <c r="M141" s="254"/>
      <c r="N141" s="247" t="n">
        <f aca="false">+K141/H141-1</f>
        <v>-0.5</v>
      </c>
      <c r="O141" s="73" t="n">
        <v>9.75</v>
      </c>
      <c r="P141" s="73" t="n">
        <v>8.25</v>
      </c>
      <c r="Q141" s="73" t="n">
        <v>4.5</v>
      </c>
    </row>
    <row r="142" customFormat="false" ht="12" hidden="false" customHeight="false" outlineLevel="0" collapsed="false">
      <c r="A142" s="268" t="s">
        <v>622</v>
      </c>
      <c r="B142" s="268" t="s">
        <v>623</v>
      </c>
      <c r="C142" s="248" t="s">
        <v>624</v>
      </c>
      <c r="D142" s="19" t="s">
        <v>625</v>
      </c>
      <c r="E142" s="250" t="n">
        <v>9</v>
      </c>
      <c r="F142" s="250" t="n">
        <v>3</v>
      </c>
      <c r="G142" s="251" t="n">
        <v>4</v>
      </c>
      <c r="H142" s="252" t="n">
        <f aca="false">+E142+F142-G142</f>
        <v>8</v>
      </c>
      <c r="I142" s="250" t="n">
        <v>6</v>
      </c>
      <c r="J142" s="251" t="n">
        <v>3</v>
      </c>
      <c r="K142" s="254" t="n">
        <f aca="false">+E142+F142+I142-G142-J142</f>
        <v>11</v>
      </c>
      <c r="L142" s="254"/>
      <c r="M142" s="254"/>
      <c r="N142" s="247" t="n">
        <f aca="false">+K142/H142-1</f>
        <v>0.375</v>
      </c>
      <c r="O142" s="73" t="n">
        <v>0.75</v>
      </c>
      <c r="P142" s="73" t="n">
        <v>1.5</v>
      </c>
      <c r="Q142" s="73" t="n">
        <v>1.25</v>
      </c>
    </row>
    <row r="143" customFormat="false" ht="12" hidden="false" customHeight="false" outlineLevel="0" collapsed="false">
      <c r="A143" s="143"/>
      <c r="B143" s="144"/>
      <c r="C143" s="16"/>
      <c r="D143" s="1" t="s">
        <v>14</v>
      </c>
      <c r="E143" s="73" t="n">
        <f aca="false">SUM(E2:E142)</f>
        <v>30758</v>
      </c>
      <c r="F143" s="73" t="n">
        <f aca="false">SUM(F2:F142)</f>
        <v>46028</v>
      </c>
      <c r="G143" s="73" t="n">
        <f aca="false">SUM(G2:G142)</f>
        <v>42020</v>
      </c>
      <c r="H143" s="73" t="n">
        <f aca="false">SUM(H2:H142)</f>
        <v>34766</v>
      </c>
      <c r="I143" s="73" t="n">
        <f aca="false">SUM(I2:I142)</f>
        <v>68235</v>
      </c>
      <c r="J143" s="73" t="n">
        <f aca="false">SUM(J2:J142)</f>
        <v>68403</v>
      </c>
      <c r="K143" s="73" t="n">
        <f aca="false">SUM(K2:K142)</f>
        <v>34598</v>
      </c>
      <c r="L143" s="73"/>
      <c r="M143" s="73"/>
      <c r="N143" s="247" t="n">
        <f aca="false">+K143/H143-1</f>
        <v>-0.0048323074267963</v>
      </c>
      <c r="O143" s="73" t="n">
        <v>4.5</v>
      </c>
      <c r="P143" s="73" t="n">
        <v>2.25</v>
      </c>
      <c r="Q143" s="73" t="n">
        <v>10.25</v>
      </c>
    </row>
  </sheetData>
  <autoFilter ref="A1:N143"/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33"/>
  <sheetViews>
    <sheetView showFormulas="false" showGridLines="true" showRowColHeaders="true" showZeros="true" rightToLeft="false" tabSelected="false" showOutlineSymbols="true" defaultGridColor="true" view="normal" topLeftCell="A110" colorId="64" zoomScale="131" zoomScaleNormal="131" zoomScalePageLayoutView="100" workbookViewId="0">
      <selection pane="topLeft" activeCell="C1" activeCellId="0" sqref="C1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269" width="8.07"/>
    <col collapsed="false" customWidth="true" hidden="false" outlineLevel="0" max="2" min="2" style="269" width="11.92"/>
    <col collapsed="false" customWidth="true" hidden="false" outlineLevel="0" max="3" min="3" style="269" width="15.15"/>
    <col collapsed="false" customWidth="true" hidden="false" outlineLevel="0" max="4" min="4" style="1" width="15.15"/>
    <col collapsed="false" customWidth="true" hidden="false" outlineLevel="0" max="5" min="5" style="1" width="19.85"/>
    <col collapsed="false" customWidth="true" hidden="false" outlineLevel="0" max="6" min="6" style="1" width="11.07"/>
    <col collapsed="false" customWidth="true" hidden="false" outlineLevel="0" max="7" min="7" style="1" width="14.53"/>
    <col collapsed="false" customWidth="true" hidden="false" outlineLevel="0" max="8" min="8" style="1" width="9.23"/>
    <col collapsed="false" customWidth="true" hidden="false" outlineLevel="0" max="9" min="9" style="1" width="13.61"/>
    <col collapsed="false" customWidth="true" hidden="false" outlineLevel="0" max="10" min="10" style="1" width="15.38"/>
    <col collapsed="false" customWidth="false" hidden="false" outlineLevel="0" max="11" min="11" style="1" width="11.53"/>
  </cols>
  <sheetData>
    <row r="1" customFormat="false" ht="12.8" hidden="false" customHeight="false" outlineLevel="0" collapsed="false">
      <c r="A1" s="270" t="s">
        <v>100</v>
      </c>
      <c r="B1" s="271" t="s">
        <v>101</v>
      </c>
      <c r="C1" s="271" t="s">
        <v>0</v>
      </c>
      <c r="D1" s="1" t="s">
        <v>102</v>
      </c>
      <c r="E1" s="137" t="s">
        <v>103</v>
      </c>
      <c r="F1" s="1" t="s">
        <v>637</v>
      </c>
      <c r="G1" s="1" t="s">
        <v>703</v>
      </c>
      <c r="H1" s="1" t="s">
        <v>704</v>
      </c>
      <c r="I1" s="1" t="s">
        <v>705</v>
      </c>
      <c r="J1" s="1" t="s">
        <v>706</v>
      </c>
      <c r="K1" s="1" t="s">
        <v>952</v>
      </c>
    </row>
    <row r="2" customFormat="false" ht="12.8" hidden="false" customHeight="false" outlineLevel="0" collapsed="false">
      <c r="A2" s="270" t="s">
        <v>105</v>
      </c>
      <c r="B2" s="271" t="s">
        <v>106</v>
      </c>
      <c r="C2" s="271" t="n">
        <v>2023</v>
      </c>
      <c r="D2" s="1" t="s">
        <v>107</v>
      </c>
      <c r="E2" s="137" t="s">
        <v>108</v>
      </c>
      <c r="F2" s="1" t="n">
        <v>5496</v>
      </c>
      <c r="G2" s="1" t="n">
        <v>1600</v>
      </c>
      <c r="H2" s="1" t="n">
        <v>630</v>
      </c>
      <c r="I2" s="1" t="n">
        <v>3266</v>
      </c>
      <c r="J2" s="1" t="n">
        <v>2230</v>
      </c>
      <c r="K2" s="64" t="n">
        <f aca="false">+J2/F2*100</f>
        <v>40.5749636098981</v>
      </c>
    </row>
    <row r="3" customFormat="false" ht="12.8" hidden="false" customHeight="false" outlineLevel="0" collapsed="false">
      <c r="A3" s="272" t="s">
        <v>614</v>
      </c>
      <c r="B3" s="273" t="s">
        <v>615</v>
      </c>
      <c r="C3" s="271" t="n">
        <v>2023</v>
      </c>
      <c r="D3" s="1" t="s">
        <v>616</v>
      </c>
      <c r="E3" s="1" t="s">
        <v>617</v>
      </c>
      <c r="F3" s="1" t="n">
        <v>6</v>
      </c>
      <c r="I3" s="1" t="n">
        <v>6</v>
      </c>
      <c r="J3" s="1" t="n">
        <v>0</v>
      </c>
      <c r="K3" s="64" t="n">
        <f aca="false">+J3/F3*100</f>
        <v>0</v>
      </c>
    </row>
    <row r="4" customFormat="false" ht="12.8" hidden="false" customHeight="false" outlineLevel="0" collapsed="false">
      <c r="A4" s="272" t="s">
        <v>109</v>
      </c>
      <c r="B4" s="273" t="s">
        <v>110</v>
      </c>
      <c r="C4" s="271" t="n">
        <v>2023</v>
      </c>
      <c r="D4" s="1" t="s">
        <v>111</v>
      </c>
      <c r="E4" s="137" t="s">
        <v>112</v>
      </c>
      <c r="F4" s="1" t="n">
        <v>2306</v>
      </c>
      <c r="G4" s="1" t="n">
        <v>29</v>
      </c>
      <c r="H4" s="1" t="n">
        <v>103</v>
      </c>
      <c r="I4" s="1" t="n">
        <v>2174</v>
      </c>
      <c r="J4" s="1" t="n">
        <v>132</v>
      </c>
      <c r="K4" s="64" t="n">
        <f aca="false">+J4/F4*100</f>
        <v>5.72419774501301</v>
      </c>
    </row>
    <row r="5" customFormat="false" ht="12.8" hidden="false" customHeight="false" outlineLevel="0" collapsed="false">
      <c r="A5" s="272" t="s">
        <v>233</v>
      </c>
      <c r="B5" s="273" t="s">
        <v>234</v>
      </c>
      <c r="C5" s="271" t="n">
        <v>2023</v>
      </c>
      <c r="D5" s="1" t="s">
        <v>235</v>
      </c>
      <c r="E5" s="1" t="s">
        <v>236</v>
      </c>
      <c r="F5" s="1" t="n">
        <v>372</v>
      </c>
      <c r="G5" s="1" t="n">
        <v>48</v>
      </c>
      <c r="H5" s="1" t="n">
        <v>12</v>
      </c>
      <c r="I5" s="1" t="n">
        <v>312</v>
      </c>
      <c r="J5" s="1" t="n">
        <v>60</v>
      </c>
      <c r="K5" s="64" t="n">
        <f aca="false">+J5/F5*100</f>
        <v>16.1290322580645</v>
      </c>
    </row>
    <row r="6" customFormat="false" ht="12.8" hidden="false" customHeight="false" outlineLevel="0" collapsed="false">
      <c r="A6" s="272" t="s">
        <v>117</v>
      </c>
      <c r="B6" s="273" t="s">
        <v>118</v>
      </c>
      <c r="C6" s="271" t="n">
        <v>2023</v>
      </c>
      <c r="D6" s="1" t="s">
        <v>119</v>
      </c>
      <c r="E6" s="1" t="s">
        <v>120</v>
      </c>
      <c r="F6" s="1" t="n">
        <v>548</v>
      </c>
      <c r="G6" s="1" t="n">
        <v>40</v>
      </c>
      <c r="H6" s="1" t="n">
        <v>38</v>
      </c>
      <c r="I6" s="1" t="n">
        <v>470</v>
      </c>
      <c r="J6" s="1" t="n">
        <v>78</v>
      </c>
      <c r="K6" s="64" t="n">
        <f aca="false">+J6/F6*100</f>
        <v>14.2335766423358</v>
      </c>
    </row>
    <row r="7" customFormat="false" ht="12.8" hidden="false" customHeight="false" outlineLevel="0" collapsed="false">
      <c r="A7" s="274" t="s">
        <v>506</v>
      </c>
      <c r="B7" s="275" t="s">
        <v>507</v>
      </c>
      <c r="C7" s="271" t="n">
        <v>2023</v>
      </c>
      <c r="D7" s="1" t="s">
        <v>508</v>
      </c>
      <c r="E7" s="1" t="s">
        <v>509</v>
      </c>
      <c r="F7" s="1" t="n">
        <v>5</v>
      </c>
      <c r="H7" s="1" t="n">
        <v>1</v>
      </c>
      <c r="I7" s="1" t="n">
        <v>4</v>
      </c>
      <c r="J7" s="1" t="n">
        <v>1</v>
      </c>
      <c r="K7" s="64" t="n">
        <f aca="false">+J7/F7*100</f>
        <v>20</v>
      </c>
    </row>
    <row r="8" customFormat="false" ht="12.8" hidden="false" customHeight="false" outlineLevel="0" collapsed="false">
      <c r="A8" s="274" t="s">
        <v>121</v>
      </c>
      <c r="B8" s="275" t="s">
        <v>122</v>
      </c>
      <c r="C8" s="271" t="n">
        <v>2023</v>
      </c>
      <c r="D8" s="1" t="s">
        <v>123</v>
      </c>
      <c r="E8" s="147" t="s">
        <v>124</v>
      </c>
      <c r="F8" s="1" t="n">
        <v>7</v>
      </c>
      <c r="I8" s="1" t="n">
        <v>7</v>
      </c>
      <c r="J8" s="1" t="n">
        <v>0</v>
      </c>
      <c r="K8" s="64" t="n">
        <f aca="false">+J8/F8*100</f>
        <v>0</v>
      </c>
    </row>
    <row r="9" customFormat="false" ht="12.8" hidden="false" customHeight="false" outlineLevel="0" collapsed="false">
      <c r="A9" s="274" t="s">
        <v>113</v>
      </c>
      <c r="B9" s="275" t="s">
        <v>114</v>
      </c>
      <c r="C9" s="271" t="n">
        <v>2023</v>
      </c>
      <c r="D9" s="1" t="s">
        <v>115</v>
      </c>
      <c r="E9" s="1" t="s">
        <v>116</v>
      </c>
      <c r="F9" s="1" t="n">
        <v>1526</v>
      </c>
      <c r="G9" s="1" t="n">
        <v>33</v>
      </c>
      <c r="H9" s="1" t="n">
        <v>38</v>
      </c>
      <c r="I9" s="1" t="n">
        <v>1455</v>
      </c>
      <c r="J9" s="1" t="n">
        <v>71</v>
      </c>
      <c r="K9" s="64" t="n">
        <f aca="false">+J9/F9*100</f>
        <v>4.65268676277851</v>
      </c>
    </row>
    <row r="10" customFormat="false" ht="12.8" hidden="false" customHeight="false" outlineLevel="0" collapsed="false">
      <c r="A10" s="272" t="s">
        <v>125</v>
      </c>
      <c r="B10" s="273" t="s">
        <v>126</v>
      </c>
      <c r="C10" s="271" t="n">
        <v>2023</v>
      </c>
      <c r="D10" s="1" t="s">
        <v>127</v>
      </c>
      <c r="E10" s="1" t="s">
        <v>128</v>
      </c>
      <c r="F10" s="1" t="n">
        <v>318</v>
      </c>
      <c r="G10" s="1" t="n">
        <v>45</v>
      </c>
      <c r="H10" s="1" t="n">
        <v>7</v>
      </c>
      <c r="I10" s="1" t="n">
        <v>266</v>
      </c>
      <c r="J10" s="1" t="n">
        <v>52</v>
      </c>
      <c r="K10" s="64" t="n">
        <f aca="false">+J10/F10*100</f>
        <v>16.3522012578616</v>
      </c>
    </row>
    <row r="11" customFormat="false" ht="12.8" hidden="false" customHeight="false" outlineLevel="0" collapsed="false">
      <c r="A11" s="274" t="s">
        <v>145</v>
      </c>
      <c r="B11" s="275" t="s">
        <v>146</v>
      </c>
      <c r="C11" s="271" t="n">
        <v>2023</v>
      </c>
      <c r="D11" s="1" t="s">
        <v>147</v>
      </c>
      <c r="E11" s="147" t="s">
        <v>148</v>
      </c>
      <c r="F11" s="1" t="n">
        <v>1</v>
      </c>
      <c r="I11" s="1" t="n">
        <v>1</v>
      </c>
      <c r="J11" s="1" t="n">
        <v>0</v>
      </c>
      <c r="K11" s="64" t="n">
        <f aca="false">+J11/F11*100</f>
        <v>0</v>
      </c>
    </row>
    <row r="12" customFormat="false" ht="12.8" hidden="false" customHeight="false" outlineLevel="0" collapsed="false">
      <c r="A12" s="272" t="s">
        <v>133</v>
      </c>
      <c r="B12" s="273" t="s">
        <v>134</v>
      </c>
      <c r="C12" s="271" t="n">
        <v>2023</v>
      </c>
      <c r="D12" s="1" t="s">
        <v>135</v>
      </c>
      <c r="E12" s="137" t="s">
        <v>136</v>
      </c>
      <c r="F12" s="1" t="n">
        <v>6168</v>
      </c>
      <c r="G12" s="1" t="n">
        <v>533</v>
      </c>
      <c r="H12" s="1" t="n">
        <v>157</v>
      </c>
      <c r="I12" s="1" t="n">
        <v>5478</v>
      </c>
      <c r="J12" s="1" t="n">
        <v>690</v>
      </c>
      <c r="K12" s="64" t="n">
        <f aca="false">+J12/F12*100</f>
        <v>11.1867704280156</v>
      </c>
    </row>
    <row r="13" customFormat="false" ht="12.8" hidden="false" customHeight="false" outlineLevel="0" collapsed="false">
      <c r="A13" s="274" t="s">
        <v>153</v>
      </c>
      <c r="B13" s="275" t="s">
        <v>154</v>
      </c>
      <c r="C13" s="271" t="n">
        <v>2023</v>
      </c>
      <c r="D13" s="1" t="s">
        <v>155</v>
      </c>
      <c r="E13" s="1" t="s">
        <v>156</v>
      </c>
      <c r="F13" s="1" t="n">
        <v>182</v>
      </c>
      <c r="G13" s="1" t="n">
        <v>24</v>
      </c>
      <c r="H13" s="1" t="n">
        <v>18</v>
      </c>
      <c r="I13" s="1" t="n">
        <v>140</v>
      </c>
      <c r="J13" s="1" t="n">
        <v>42</v>
      </c>
      <c r="K13" s="64" t="n">
        <f aca="false">+J13/F13*100</f>
        <v>23.0769230769231</v>
      </c>
    </row>
    <row r="14" customFormat="false" ht="12.8" hidden="false" customHeight="false" outlineLevel="0" collapsed="false">
      <c r="A14" s="274" t="s">
        <v>165</v>
      </c>
      <c r="B14" s="275" t="s">
        <v>166</v>
      </c>
      <c r="C14" s="271" t="n">
        <v>2023</v>
      </c>
      <c r="D14" s="1" t="s">
        <v>167</v>
      </c>
      <c r="E14" s="1" t="s">
        <v>168</v>
      </c>
      <c r="F14" s="1" t="n">
        <v>2</v>
      </c>
      <c r="G14" s="1" t="n">
        <v>1</v>
      </c>
      <c r="H14" s="1" t="n">
        <v>0</v>
      </c>
      <c r="I14" s="1" t="n">
        <v>1</v>
      </c>
      <c r="J14" s="1" t="n">
        <v>1</v>
      </c>
      <c r="K14" s="64" t="n">
        <f aca="false">+J14/F14*100</f>
        <v>50</v>
      </c>
    </row>
    <row r="15" customFormat="false" ht="12.8" hidden="false" customHeight="false" outlineLevel="0" collapsed="false">
      <c r="A15" s="274" t="s">
        <v>169</v>
      </c>
      <c r="B15" s="275" t="s">
        <v>170</v>
      </c>
      <c r="C15" s="271" t="n">
        <v>2023</v>
      </c>
      <c r="D15" s="1" t="s">
        <v>171</v>
      </c>
      <c r="E15" s="1" t="s">
        <v>172</v>
      </c>
      <c r="F15" s="1" t="n">
        <v>69</v>
      </c>
      <c r="G15" s="1" t="n">
        <v>19</v>
      </c>
      <c r="H15" s="1" t="n">
        <v>3</v>
      </c>
      <c r="I15" s="1" t="n">
        <v>47</v>
      </c>
      <c r="J15" s="1" t="n">
        <v>22</v>
      </c>
      <c r="K15" s="64" t="n">
        <f aca="false">+J15/F15*100</f>
        <v>31.8840579710145</v>
      </c>
    </row>
    <row r="16" customFormat="false" ht="12.8" hidden="false" customHeight="false" outlineLevel="0" collapsed="false">
      <c r="A16" s="274" t="s">
        <v>423</v>
      </c>
      <c r="B16" s="275" t="s">
        <v>424</v>
      </c>
      <c r="C16" s="271" t="n">
        <v>2023</v>
      </c>
      <c r="D16" s="1" t="s">
        <v>425</v>
      </c>
      <c r="E16" s="1" t="s">
        <v>426</v>
      </c>
      <c r="F16" s="1" t="n">
        <v>19</v>
      </c>
      <c r="G16" s="1" t="n">
        <v>7</v>
      </c>
      <c r="I16" s="1" t="n">
        <v>12</v>
      </c>
      <c r="J16" s="1" t="n">
        <v>7</v>
      </c>
      <c r="K16" s="64" t="n">
        <f aca="false">+J16/F16*100</f>
        <v>36.8421052631579</v>
      </c>
    </row>
    <row r="17" customFormat="false" ht="12.8" hidden="false" customHeight="false" outlineLevel="0" collapsed="false">
      <c r="A17" s="272" t="s">
        <v>157</v>
      </c>
      <c r="B17" s="273" t="s">
        <v>158</v>
      </c>
      <c r="C17" s="271" t="n">
        <v>2023</v>
      </c>
      <c r="D17" s="1" t="s">
        <v>159</v>
      </c>
      <c r="E17" s="1" t="s">
        <v>160</v>
      </c>
      <c r="F17" s="1" t="n">
        <v>6</v>
      </c>
      <c r="I17" s="1" t="n">
        <v>6</v>
      </c>
      <c r="J17" s="1" t="n">
        <v>0</v>
      </c>
      <c r="K17" s="64" t="n">
        <f aca="false">+J17/F17*100</f>
        <v>0</v>
      </c>
    </row>
    <row r="18" customFormat="false" ht="12.8" hidden="false" customHeight="false" outlineLevel="0" collapsed="false">
      <c r="A18" s="274" t="s">
        <v>129</v>
      </c>
      <c r="B18" s="275" t="s">
        <v>130</v>
      </c>
      <c r="C18" s="271" t="n">
        <v>2023</v>
      </c>
      <c r="D18" s="1" t="s">
        <v>131</v>
      </c>
      <c r="E18" s="1" t="s">
        <v>132</v>
      </c>
      <c r="F18" s="1" t="n">
        <v>79</v>
      </c>
      <c r="G18" s="1" t="n">
        <v>3</v>
      </c>
      <c r="H18" s="1" t="n">
        <v>4</v>
      </c>
      <c r="I18" s="1" t="n">
        <v>72</v>
      </c>
      <c r="J18" s="1" t="n">
        <v>7</v>
      </c>
      <c r="K18" s="64" t="n">
        <f aca="false">+J18/F18*100</f>
        <v>8.86075949367089</v>
      </c>
    </row>
    <row r="19" customFormat="false" ht="12.8" hidden="false" customHeight="false" outlineLevel="0" collapsed="false">
      <c r="A19" s="274" t="s">
        <v>161</v>
      </c>
      <c r="B19" s="275" t="s">
        <v>162</v>
      </c>
      <c r="C19" s="271" t="n">
        <v>2023</v>
      </c>
      <c r="D19" s="1" t="s">
        <v>163</v>
      </c>
      <c r="E19" s="1" t="s">
        <v>164</v>
      </c>
      <c r="F19" s="1" t="n">
        <v>109</v>
      </c>
      <c r="G19" s="1" t="n">
        <v>7</v>
      </c>
      <c r="H19" s="1" t="n">
        <v>8</v>
      </c>
      <c r="I19" s="1" t="n">
        <v>94</v>
      </c>
      <c r="J19" s="1" t="n">
        <v>15</v>
      </c>
      <c r="K19" s="64" t="n">
        <f aca="false">+J19/F19*100</f>
        <v>13.7614678899083</v>
      </c>
    </row>
    <row r="20" customFormat="false" ht="12.8" hidden="false" customHeight="false" outlineLevel="0" collapsed="false">
      <c r="A20" s="274" t="s">
        <v>141</v>
      </c>
      <c r="B20" s="275" t="s">
        <v>142</v>
      </c>
      <c r="C20" s="271" t="n">
        <v>2023</v>
      </c>
      <c r="D20" s="1" t="s">
        <v>143</v>
      </c>
      <c r="E20" s="137" t="s">
        <v>144</v>
      </c>
      <c r="F20" s="1" t="n">
        <v>1</v>
      </c>
      <c r="I20" s="1" t="n">
        <v>1</v>
      </c>
      <c r="J20" s="1" t="n">
        <v>0</v>
      </c>
      <c r="K20" s="64" t="n">
        <f aca="false">+J20/F20*100</f>
        <v>0</v>
      </c>
    </row>
    <row r="21" customFormat="false" ht="12.8" hidden="false" customHeight="false" outlineLevel="0" collapsed="false">
      <c r="A21" s="274" t="s">
        <v>137</v>
      </c>
      <c r="B21" s="275" t="s">
        <v>138</v>
      </c>
      <c r="C21" s="271" t="n">
        <v>2023</v>
      </c>
      <c r="D21" s="1" t="s">
        <v>139</v>
      </c>
      <c r="E21" s="1" t="s">
        <v>140</v>
      </c>
      <c r="F21" s="1" t="n">
        <v>263</v>
      </c>
      <c r="G21" s="1" t="n">
        <v>45</v>
      </c>
      <c r="H21" s="1" t="n">
        <v>68</v>
      </c>
      <c r="I21" s="1" t="n">
        <v>150</v>
      </c>
      <c r="J21" s="1" t="n">
        <v>113</v>
      </c>
      <c r="K21" s="64" t="n">
        <f aca="false">+J21/F21*100</f>
        <v>42.9657794676806</v>
      </c>
    </row>
    <row r="22" customFormat="false" ht="12.8" hidden="false" customHeight="false" outlineLevel="0" collapsed="false">
      <c r="A22" s="274" t="s">
        <v>149</v>
      </c>
      <c r="B22" s="275" t="s">
        <v>150</v>
      </c>
      <c r="C22" s="271" t="n">
        <v>2023</v>
      </c>
      <c r="D22" s="1" t="s">
        <v>151</v>
      </c>
      <c r="E22" s="1" t="s">
        <v>152</v>
      </c>
      <c r="F22" s="1" t="n">
        <v>234</v>
      </c>
      <c r="G22" s="1" t="n">
        <v>15</v>
      </c>
      <c r="H22" s="1" t="n">
        <v>9</v>
      </c>
      <c r="I22" s="1" t="n">
        <v>210</v>
      </c>
      <c r="J22" s="1" t="n">
        <v>24</v>
      </c>
      <c r="K22" s="64" t="n">
        <f aca="false">+J22/F22*100</f>
        <v>10.2564102564103</v>
      </c>
    </row>
    <row r="23" customFormat="false" ht="12.8" hidden="false" customHeight="false" outlineLevel="0" collapsed="false">
      <c r="A23" s="272" t="s">
        <v>351</v>
      </c>
      <c r="B23" s="273" t="s">
        <v>352</v>
      </c>
      <c r="C23" s="271" t="n">
        <v>2023</v>
      </c>
      <c r="D23" s="1" t="s">
        <v>353</v>
      </c>
      <c r="E23" s="1" t="s">
        <v>354</v>
      </c>
      <c r="F23" s="1" t="n">
        <v>37</v>
      </c>
      <c r="G23" s="1" t="n">
        <v>4</v>
      </c>
      <c r="I23" s="1" t="n">
        <v>33</v>
      </c>
      <c r="J23" s="1" t="n">
        <v>4</v>
      </c>
      <c r="K23" s="64" t="n">
        <f aca="false">+J23/F23*100</f>
        <v>10.8108108108108</v>
      </c>
    </row>
    <row r="24" customFormat="false" ht="12.8" hidden="false" customHeight="false" outlineLevel="0" collapsed="false">
      <c r="A24" s="272" t="s">
        <v>197</v>
      </c>
      <c r="B24" s="273" t="s">
        <v>198</v>
      </c>
      <c r="C24" s="271" t="n">
        <v>2023</v>
      </c>
      <c r="D24" s="1" t="s">
        <v>199</v>
      </c>
      <c r="E24" s="150" t="s">
        <v>200</v>
      </c>
      <c r="F24" s="1" t="n">
        <v>1019</v>
      </c>
      <c r="G24" s="1" t="n">
        <v>202</v>
      </c>
      <c r="H24" s="1" t="n">
        <v>63</v>
      </c>
      <c r="I24" s="1" t="n">
        <v>754</v>
      </c>
      <c r="J24" s="1" t="n">
        <v>265</v>
      </c>
      <c r="K24" s="64" t="n">
        <f aca="false">+J24/F24*100</f>
        <v>26.0058881256133</v>
      </c>
    </row>
    <row r="25" customFormat="false" ht="12.8" hidden="false" customHeight="false" outlineLevel="0" collapsed="false">
      <c r="A25" s="276" t="s">
        <v>173</v>
      </c>
      <c r="B25" s="275" t="s">
        <v>174</v>
      </c>
      <c r="C25" s="271" t="n">
        <v>2023</v>
      </c>
      <c r="D25" s="1" t="s">
        <v>175</v>
      </c>
      <c r="E25" s="150" t="s">
        <v>176</v>
      </c>
      <c r="F25" s="1" t="n">
        <v>4</v>
      </c>
      <c r="H25" s="1" t="n">
        <v>1</v>
      </c>
      <c r="I25" s="1" t="n">
        <v>3</v>
      </c>
      <c r="J25" s="1" t="n">
        <v>1</v>
      </c>
      <c r="K25" s="64" t="n">
        <f aca="false">+J25/F25*100</f>
        <v>25</v>
      </c>
    </row>
    <row r="26" customFormat="false" ht="12.8" hidden="false" customHeight="false" outlineLevel="0" collapsed="false">
      <c r="A26" s="272" t="s">
        <v>217</v>
      </c>
      <c r="B26" s="273" t="s">
        <v>218</v>
      </c>
      <c r="C26" s="271" t="n">
        <v>2023</v>
      </c>
      <c r="D26" s="1" t="s">
        <v>219</v>
      </c>
      <c r="E26" s="137" t="s">
        <v>220</v>
      </c>
      <c r="F26" s="1" t="n">
        <v>2</v>
      </c>
      <c r="I26" s="1" t="n">
        <v>2</v>
      </c>
      <c r="J26" s="1" t="n">
        <v>0</v>
      </c>
      <c r="K26" s="64" t="n">
        <f aca="false">+J26/F26*100</f>
        <v>0</v>
      </c>
    </row>
    <row r="27" customFormat="false" ht="12.8" hidden="false" customHeight="false" outlineLevel="0" collapsed="false">
      <c r="A27" s="272" t="s">
        <v>181</v>
      </c>
      <c r="B27" s="273" t="s">
        <v>182</v>
      </c>
      <c r="C27" s="271" t="n">
        <v>2023</v>
      </c>
      <c r="D27" s="1" t="s">
        <v>183</v>
      </c>
      <c r="E27" s="137" t="s">
        <v>184</v>
      </c>
      <c r="F27" s="1" t="n">
        <v>213</v>
      </c>
      <c r="G27" s="1" t="n">
        <v>30</v>
      </c>
      <c r="H27" s="1" t="n">
        <v>58</v>
      </c>
      <c r="I27" s="1" t="n">
        <v>125</v>
      </c>
      <c r="J27" s="1" t="n">
        <v>88</v>
      </c>
      <c r="K27" s="64" t="n">
        <f aca="false">+J27/F27*100</f>
        <v>41.3145539906103</v>
      </c>
    </row>
    <row r="28" customFormat="false" ht="12.8" hidden="false" customHeight="false" outlineLevel="0" collapsed="false">
      <c r="A28" s="274" t="s">
        <v>193</v>
      </c>
      <c r="B28" s="275" t="s">
        <v>194</v>
      </c>
      <c r="C28" s="271" t="n">
        <v>2023</v>
      </c>
      <c r="D28" s="1" t="s">
        <v>195</v>
      </c>
      <c r="E28" s="1" t="s">
        <v>196</v>
      </c>
      <c r="F28" s="1" t="n">
        <v>5</v>
      </c>
      <c r="I28" s="1" t="n">
        <v>5</v>
      </c>
      <c r="J28" s="1" t="n">
        <v>0</v>
      </c>
      <c r="K28" s="64" t="n">
        <f aca="false">+J28/F28*100</f>
        <v>0</v>
      </c>
    </row>
    <row r="29" customFormat="false" ht="12.8" hidden="false" customHeight="false" outlineLevel="0" collapsed="false">
      <c r="A29" s="274" t="s">
        <v>201</v>
      </c>
      <c r="B29" s="275" t="s">
        <v>202</v>
      </c>
      <c r="C29" s="271" t="n">
        <v>2023</v>
      </c>
      <c r="D29" s="1" t="s">
        <v>203</v>
      </c>
      <c r="E29" s="1" t="s">
        <v>204</v>
      </c>
      <c r="F29" s="1" t="n">
        <v>37</v>
      </c>
      <c r="G29" s="1" t="n">
        <v>7</v>
      </c>
      <c r="I29" s="1" t="n">
        <v>30</v>
      </c>
      <c r="J29" s="1" t="n">
        <v>7</v>
      </c>
      <c r="K29" s="64" t="n">
        <f aca="false">+J29/F29*100</f>
        <v>18.9189189189189</v>
      </c>
    </row>
    <row r="30" customFormat="false" ht="12.8" hidden="false" customHeight="false" outlineLevel="0" collapsed="false">
      <c r="A30" s="272" t="s">
        <v>205</v>
      </c>
      <c r="B30" s="273" t="s">
        <v>206</v>
      </c>
      <c r="C30" s="271" t="n">
        <v>2023</v>
      </c>
      <c r="D30" s="1" t="s">
        <v>207</v>
      </c>
      <c r="E30" s="1" t="s">
        <v>208</v>
      </c>
      <c r="F30" s="1" t="n">
        <v>770</v>
      </c>
      <c r="G30" s="1" t="n">
        <v>25</v>
      </c>
      <c r="H30" s="1" t="n">
        <v>76</v>
      </c>
      <c r="I30" s="1" t="n">
        <v>669</v>
      </c>
      <c r="J30" s="1" t="n">
        <v>101</v>
      </c>
      <c r="K30" s="64" t="n">
        <f aca="false">+J30/F30*100</f>
        <v>13.1168831168831</v>
      </c>
    </row>
    <row r="31" customFormat="false" ht="12.8" hidden="false" customHeight="false" outlineLevel="0" collapsed="false">
      <c r="A31" s="274" t="s">
        <v>355</v>
      </c>
      <c r="B31" s="275" t="s">
        <v>356</v>
      </c>
      <c r="C31" s="271" t="n">
        <v>2023</v>
      </c>
      <c r="D31" s="1" t="s">
        <v>357</v>
      </c>
      <c r="E31" s="137" t="s">
        <v>358</v>
      </c>
      <c r="F31" s="1" t="n">
        <v>896</v>
      </c>
      <c r="G31" s="1" t="n">
        <v>24</v>
      </c>
      <c r="H31" s="1" t="n">
        <v>5</v>
      </c>
      <c r="I31" s="1" t="n">
        <v>867</v>
      </c>
      <c r="J31" s="1" t="n">
        <v>29</v>
      </c>
      <c r="K31" s="64" t="n">
        <f aca="false">+J31/F31*100</f>
        <v>3.23660714285714</v>
      </c>
    </row>
    <row r="32" customFormat="false" ht="12.8" hidden="false" customHeight="false" outlineLevel="0" collapsed="false">
      <c r="A32" s="274" t="s">
        <v>185</v>
      </c>
      <c r="B32" s="275" t="s">
        <v>186</v>
      </c>
      <c r="C32" s="271" t="n">
        <v>2023</v>
      </c>
      <c r="D32" s="1" t="s">
        <v>187</v>
      </c>
      <c r="E32" s="1" t="s">
        <v>188</v>
      </c>
      <c r="F32" s="1" t="n">
        <v>900</v>
      </c>
      <c r="G32" s="1" t="n">
        <v>55</v>
      </c>
      <c r="H32" s="1" t="n">
        <v>44</v>
      </c>
      <c r="I32" s="1" t="n">
        <v>801</v>
      </c>
      <c r="J32" s="1" t="n">
        <v>99</v>
      </c>
      <c r="K32" s="64" t="n">
        <f aca="false">+J32/F32*100</f>
        <v>11</v>
      </c>
    </row>
    <row r="33" customFormat="false" ht="12.8" hidden="false" customHeight="false" outlineLevel="0" collapsed="false">
      <c r="A33" s="274" t="s">
        <v>363</v>
      </c>
      <c r="B33" s="275" t="s">
        <v>364</v>
      </c>
      <c r="C33" s="271" t="n">
        <v>2023</v>
      </c>
      <c r="D33" s="1" t="s">
        <v>365</v>
      </c>
      <c r="E33" s="137" t="s">
        <v>366</v>
      </c>
      <c r="I33" s="1" t="n">
        <v>0</v>
      </c>
      <c r="J33" s="1" t="n">
        <v>0</v>
      </c>
      <c r="K33" s="64" t="e">
        <f aca="false">+J33/F33*100</f>
        <v>#DIV/0!</v>
      </c>
    </row>
    <row r="34" customFormat="false" ht="12.8" hidden="false" customHeight="false" outlineLevel="0" collapsed="false">
      <c r="A34" s="272" t="s">
        <v>209</v>
      </c>
      <c r="B34" s="273" t="s">
        <v>210</v>
      </c>
      <c r="C34" s="271" t="n">
        <v>2023</v>
      </c>
      <c r="D34" s="1" t="s">
        <v>211</v>
      </c>
      <c r="E34" s="137" t="s">
        <v>212</v>
      </c>
      <c r="I34" s="1" t="n">
        <v>0</v>
      </c>
      <c r="J34" s="1" t="n">
        <v>0</v>
      </c>
      <c r="K34" s="64" t="e">
        <f aca="false">+J34/F34*100</f>
        <v>#DIV/0!</v>
      </c>
    </row>
    <row r="35" customFormat="false" ht="12.8" hidden="false" customHeight="false" outlineLevel="0" collapsed="false">
      <c r="A35" s="272" t="s">
        <v>189</v>
      </c>
      <c r="B35" s="273" t="s">
        <v>190</v>
      </c>
      <c r="C35" s="271" t="n">
        <v>2023</v>
      </c>
      <c r="D35" s="1" t="s">
        <v>191</v>
      </c>
      <c r="E35" s="137" t="s">
        <v>192</v>
      </c>
      <c r="F35" s="1" t="n">
        <v>3359</v>
      </c>
      <c r="G35" s="1" t="n">
        <v>698</v>
      </c>
      <c r="H35" s="1" t="n">
        <v>204</v>
      </c>
      <c r="I35" s="1" t="n">
        <v>2457</v>
      </c>
      <c r="J35" s="1" t="n">
        <v>902</v>
      </c>
      <c r="K35" s="64" t="n">
        <f aca="false">+J35/F35*100</f>
        <v>26.8532301280143</v>
      </c>
    </row>
    <row r="36" customFormat="false" ht="12.8" hidden="false" customHeight="false" outlineLevel="0" collapsed="false">
      <c r="A36" s="272" t="s">
        <v>305</v>
      </c>
      <c r="B36" s="273" t="s">
        <v>306</v>
      </c>
      <c r="C36" s="271" t="n">
        <v>2023</v>
      </c>
      <c r="D36" s="1" t="s">
        <v>307</v>
      </c>
      <c r="E36" s="137" t="s">
        <v>308</v>
      </c>
      <c r="F36" s="1" t="n">
        <v>1</v>
      </c>
      <c r="I36" s="1" t="n">
        <v>1</v>
      </c>
      <c r="J36" s="1" t="n">
        <v>0</v>
      </c>
      <c r="K36" s="64" t="n">
        <f aca="false">+J36/F36*100</f>
        <v>0</v>
      </c>
    </row>
    <row r="37" customFormat="false" ht="12.8" hidden="false" customHeight="false" outlineLevel="0" collapsed="false">
      <c r="A37" s="272" t="s">
        <v>213</v>
      </c>
      <c r="B37" s="273" t="s">
        <v>214</v>
      </c>
      <c r="C37" s="271" t="n">
        <v>2023</v>
      </c>
      <c r="D37" s="1" t="s">
        <v>215</v>
      </c>
      <c r="E37" s="1" t="s">
        <v>216</v>
      </c>
      <c r="F37" s="1" t="n">
        <v>151</v>
      </c>
      <c r="G37" s="1" t="n">
        <v>20</v>
      </c>
      <c r="H37" s="1" t="n">
        <v>2</v>
      </c>
      <c r="I37" s="1" t="n">
        <v>129</v>
      </c>
      <c r="J37" s="1" t="n">
        <v>22</v>
      </c>
      <c r="K37" s="64" t="n">
        <f aca="false">+J37/F37*100</f>
        <v>14.5695364238411</v>
      </c>
    </row>
    <row r="38" customFormat="false" ht="12.8" hidden="false" customHeight="false" outlineLevel="0" collapsed="false">
      <c r="A38" s="274" t="s">
        <v>221</v>
      </c>
      <c r="B38" s="275" t="s">
        <v>222</v>
      </c>
      <c r="C38" s="271" t="n">
        <v>2023</v>
      </c>
      <c r="D38" s="1" t="s">
        <v>223</v>
      </c>
      <c r="E38" s="1" t="s">
        <v>224</v>
      </c>
      <c r="F38" s="1" t="n">
        <v>189</v>
      </c>
      <c r="G38" s="1" t="n">
        <v>72</v>
      </c>
      <c r="H38" s="1" t="n">
        <v>9</v>
      </c>
      <c r="I38" s="1" t="n">
        <v>108</v>
      </c>
      <c r="J38" s="1" t="n">
        <v>81</v>
      </c>
      <c r="K38" s="64" t="n">
        <f aca="false">+J38/F38*100</f>
        <v>42.8571428571429</v>
      </c>
    </row>
    <row r="39" customFormat="false" ht="12.8" hidden="false" customHeight="false" outlineLevel="0" collapsed="false">
      <c r="A39" s="272" t="s">
        <v>225</v>
      </c>
      <c r="B39" s="273" t="s">
        <v>226</v>
      </c>
      <c r="C39" s="271" t="n">
        <v>2023</v>
      </c>
      <c r="D39" s="1" t="s">
        <v>227</v>
      </c>
      <c r="E39" s="1" t="s">
        <v>228</v>
      </c>
      <c r="F39" s="1" t="n">
        <v>2</v>
      </c>
      <c r="I39" s="1" t="n">
        <v>2</v>
      </c>
      <c r="J39" s="1" t="n">
        <v>0</v>
      </c>
      <c r="K39" s="64" t="n">
        <f aca="false">+J39/F39*100</f>
        <v>0</v>
      </c>
    </row>
    <row r="40" customFormat="false" ht="12.8" hidden="false" customHeight="false" outlineLevel="0" collapsed="false">
      <c r="A40" s="274" t="s">
        <v>241</v>
      </c>
      <c r="B40" s="275" t="s">
        <v>242</v>
      </c>
      <c r="C40" s="271" t="n">
        <v>2023</v>
      </c>
      <c r="D40" s="1" t="s">
        <v>243</v>
      </c>
      <c r="E40" s="1" t="s">
        <v>244</v>
      </c>
      <c r="F40" s="1" t="n">
        <v>585</v>
      </c>
      <c r="G40" s="1" t="n">
        <v>145</v>
      </c>
      <c r="H40" s="1" t="n">
        <v>11</v>
      </c>
      <c r="I40" s="1" t="n">
        <v>429</v>
      </c>
      <c r="J40" s="1" t="n">
        <v>156</v>
      </c>
      <c r="K40" s="64" t="n">
        <f aca="false">+J40/F40*100</f>
        <v>26.6666666666667</v>
      </c>
    </row>
    <row r="41" customFormat="false" ht="12.8" hidden="false" customHeight="false" outlineLevel="0" collapsed="false">
      <c r="A41" s="272" t="s">
        <v>237</v>
      </c>
      <c r="B41" s="273" t="s">
        <v>238</v>
      </c>
      <c r="C41" s="271" t="n">
        <v>2023</v>
      </c>
      <c r="D41" s="1" t="s">
        <v>239</v>
      </c>
      <c r="E41" s="1" t="s">
        <v>240</v>
      </c>
      <c r="F41" s="1" t="n">
        <v>8</v>
      </c>
      <c r="H41" s="1" t="n">
        <v>2</v>
      </c>
      <c r="I41" s="1" t="n">
        <v>6</v>
      </c>
      <c r="J41" s="1" t="n">
        <v>2</v>
      </c>
      <c r="K41" s="64" t="n">
        <f aca="false">+J41/F41*100</f>
        <v>25</v>
      </c>
    </row>
    <row r="42" customFormat="false" ht="12.8" hidden="false" customHeight="false" outlineLevel="0" collapsed="false">
      <c r="A42" s="274" t="s">
        <v>249</v>
      </c>
      <c r="B42" s="275" t="s">
        <v>250</v>
      </c>
      <c r="C42" s="271" t="n">
        <v>2023</v>
      </c>
      <c r="D42" s="1" t="s">
        <v>251</v>
      </c>
      <c r="E42" s="1" t="s">
        <v>252</v>
      </c>
      <c r="F42" s="1" t="n">
        <v>332</v>
      </c>
      <c r="G42" s="1" t="n">
        <v>103</v>
      </c>
      <c r="H42" s="1" t="n">
        <v>12</v>
      </c>
      <c r="I42" s="1" t="n">
        <v>217</v>
      </c>
      <c r="J42" s="1" t="n">
        <v>115</v>
      </c>
      <c r="K42" s="64" t="n">
        <f aca="false">+J42/F42*100</f>
        <v>34.6385542168675</v>
      </c>
    </row>
    <row r="43" customFormat="false" ht="12.8" hidden="false" customHeight="false" outlineLevel="0" collapsed="false">
      <c r="A43" s="272" t="s">
        <v>253</v>
      </c>
      <c r="B43" s="273" t="s">
        <v>254</v>
      </c>
      <c r="C43" s="271" t="n">
        <v>2023</v>
      </c>
      <c r="D43" s="1" t="s">
        <v>255</v>
      </c>
      <c r="E43" s="1" t="s">
        <v>256</v>
      </c>
      <c r="I43" s="1" t="n">
        <v>0</v>
      </c>
      <c r="J43" s="1" t="n">
        <v>0</v>
      </c>
      <c r="K43" s="64" t="e">
        <f aca="false">+J43/F43*100</f>
        <v>#DIV/0!</v>
      </c>
    </row>
    <row r="44" customFormat="false" ht="12.8" hidden="false" customHeight="false" outlineLevel="0" collapsed="false">
      <c r="A44" s="274" t="s">
        <v>590</v>
      </c>
      <c r="B44" s="275" t="s">
        <v>591</v>
      </c>
      <c r="C44" s="271" t="n">
        <v>2023</v>
      </c>
      <c r="D44" s="1" t="s">
        <v>592</v>
      </c>
      <c r="E44" s="137" t="s">
        <v>593</v>
      </c>
      <c r="F44" s="1" t="n">
        <v>11</v>
      </c>
      <c r="I44" s="1" t="n">
        <v>11</v>
      </c>
      <c r="J44" s="1" t="n">
        <v>0</v>
      </c>
      <c r="K44" s="64" t="n">
        <f aca="false">+J44/F44*100</f>
        <v>0</v>
      </c>
    </row>
    <row r="45" customFormat="false" ht="12.8" hidden="false" customHeight="false" outlineLevel="0" collapsed="false">
      <c r="A45" s="274" t="s">
        <v>257</v>
      </c>
      <c r="B45" s="275" t="s">
        <v>258</v>
      </c>
      <c r="C45" s="271" t="n">
        <v>2023</v>
      </c>
      <c r="D45" s="1" t="s">
        <v>259</v>
      </c>
      <c r="E45" s="137" t="s">
        <v>260</v>
      </c>
      <c r="F45" s="1" t="n">
        <v>387</v>
      </c>
      <c r="G45" s="1" t="n">
        <v>82</v>
      </c>
      <c r="H45" s="1" t="n">
        <v>62</v>
      </c>
      <c r="I45" s="1" t="n">
        <v>243</v>
      </c>
      <c r="J45" s="1" t="n">
        <v>144</v>
      </c>
      <c r="K45" s="64" t="n">
        <f aca="false">+J45/F45*100</f>
        <v>37.2093023255814</v>
      </c>
    </row>
    <row r="46" customFormat="false" ht="12.8" hidden="false" customHeight="false" outlineLevel="0" collapsed="false">
      <c r="A46" s="272" t="s">
        <v>261</v>
      </c>
      <c r="B46" s="273" t="s">
        <v>262</v>
      </c>
      <c r="C46" s="271" t="n">
        <v>2023</v>
      </c>
      <c r="D46" s="1" t="s">
        <v>263</v>
      </c>
      <c r="E46" s="1" t="s">
        <v>264</v>
      </c>
      <c r="F46" s="1" t="n">
        <v>140</v>
      </c>
      <c r="G46" s="1" t="n">
        <v>10</v>
      </c>
      <c r="H46" s="1" t="n">
        <v>7</v>
      </c>
      <c r="I46" s="1" t="n">
        <v>123</v>
      </c>
      <c r="J46" s="1" t="n">
        <v>17</v>
      </c>
      <c r="K46" s="64" t="n">
        <f aca="false">+J46/F46*100</f>
        <v>12.1428571428571</v>
      </c>
    </row>
    <row r="47" customFormat="false" ht="12.8" hidden="false" customHeight="false" outlineLevel="0" collapsed="false">
      <c r="A47" s="274" t="s">
        <v>277</v>
      </c>
      <c r="B47" s="275" t="s">
        <v>278</v>
      </c>
      <c r="C47" s="271" t="n">
        <v>2023</v>
      </c>
      <c r="D47" s="1" t="s">
        <v>279</v>
      </c>
      <c r="E47" s="1" t="s">
        <v>280</v>
      </c>
      <c r="F47" s="1" t="n">
        <v>144</v>
      </c>
      <c r="G47" s="1" t="n">
        <v>7</v>
      </c>
      <c r="H47" s="1" t="n">
        <v>5</v>
      </c>
      <c r="I47" s="1" t="n">
        <v>132</v>
      </c>
      <c r="J47" s="1" t="n">
        <v>12</v>
      </c>
      <c r="K47" s="64" t="n">
        <f aca="false">+J47/F47*100</f>
        <v>8.33333333333333</v>
      </c>
    </row>
    <row r="48" customFormat="false" ht="12.8" hidden="false" customHeight="false" outlineLevel="0" collapsed="false">
      <c r="A48" s="274" t="s">
        <v>269</v>
      </c>
      <c r="B48" s="275" t="s">
        <v>270</v>
      </c>
      <c r="C48" s="271" t="n">
        <v>2023</v>
      </c>
      <c r="D48" s="1" t="s">
        <v>271</v>
      </c>
      <c r="E48" s="137" t="s">
        <v>272</v>
      </c>
      <c r="F48" s="1" t="n">
        <v>4270</v>
      </c>
      <c r="G48" s="1" t="n">
        <v>53</v>
      </c>
      <c r="H48" s="1" t="n">
        <v>65</v>
      </c>
      <c r="I48" s="1" t="n">
        <v>4152</v>
      </c>
      <c r="J48" s="1" t="n">
        <v>118</v>
      </c>
      <c r="K48" s="64" t="n">
        <f aca="false">+J48/F48*100</f>
        <v>2.76346604215457</v>
      </c>
    </row>
    <row r="49" customFormat="false" ht="12.8" hidden="false" customHeight="false" outlineLevel="0" collapsed="false">
      <c r="A49" s="272" t="s">
        <v>273</v>
      </c>
      <c r="B49" s="273" t="s">
        <v>274</v>
      </c>
      <c r="C49" s="271" t="n">
        <v>2023</v>
      </c>
      <c r="D49" s="1" t="s">
        <v>275</v>
      </c>
      <c r="E49" s="1" t="s">
        <v>276</v>
      </c>
      <c r="F49" s="1" t="n">
        <v>81</v>
      </c>
      <c r="G49" s="1" t="n">
        <v>4</v>
      </c>
      <c r="H49" s="1" t="n">
        <v>5</v>
      </c>
      <c r="I49" s="1" t="n">
        <v>72</v>
      </c>
      <c r="J49" s="1" t="n">
        <v>9</v>
      </c>
      <c r="K49" s="64" t="n">
        <f aca="false">+J49/F49*100</f>
        <v>11.1111111111111</v>
      </c>
    </row>
    <row r="50" customFormat="false" ht="12.8" hidden="false" customHeight="false" outlineLevel="0" collapsed="false">
      <c r="A50" s="274" t="s">
        <v>265</v>
      </c>
      <c r="B50" s="275" t="s">
        <v>266</v>
      </c>
      <c r="C50" s="271" t="n">
        <v>2023</v>
      </c>
      <c r="D50" s="1" t="s">
        <v>267</v>
      </c>
      <c r="E50" s="137" t="s">
        <v>268</v>
      </c>
      <c r="F50" s="1" t="n">
        <v>4</v>
      </c>
      <c r="I50" s="1" t="n">
        <v>4</v>
      </c>
      <c r="J50" s="1" t="n">
        <v>0</v>
      </c>
      <c r="K50" s="64" t="n">
        <f aca="false">+J50/F50*100</f>
        <v>0</v>
      </c>
    </row>
    <row r="51" customFormat="false" ht="12.8" hidden="false" customHeight="false" outlineLevel="0" collapsed="false">
      <c r="A51" s="272" t="s">
        <v>289</v>
      </c>
      <c r="B51" s="273" t="s">
        <v>290</v>
      </c>
      <c r="C51" s="271" t="n">
        <v>2023</v>
      </c>
      <c r="D51" s="1" t="s">
        <v>291</v>
      </c>
      <c r="E51" s="137" t="s">
        <v>292</v>
      </c>
      <c r="I51" s="1" t="n">
        <v>0</v>
      </c>
      <c r="J51" s="1" t="n">
        <v>0</v>
      </c>
      <c r="K51" s="64" t="e">
        <f aca="false">+J51/F51*100</f>
        <v>#DIV/0!</v>
      </c>
    </row>
    <row r="52" customFormat="false" ht="12.8" hidden="false" customHeight="false" outlineLevel="0" collapsed="false">
      <c r="A52" s="272" t="s">
        <v>293</v>
      </c>
      <c r="B52" s="273" t="s">
        <v>294</v>
      </c>
      <c r="C52" s="271" t="n">
        <v>2023</v>
      </c>
      <c r="D52" s="1" t="s">
        <v>295</v>
      </c>
      <c r="E52" s="1" t="s">
        <v>296</v>
      </c>
      <c r="F52" s="1" t="n">
        <v>6</v>
      </c>
      <c r="H52" s="1" t="n">
        <v>4</v>
      </c>
      <c r="I52" s="1" t="n">
        <v>2</v>
      </c>
      <c r="J52" s="1" t="n">
        <v>4</v>
      </c>
      <c r="K52" s="64" t="n">
        <f aca="false">+J52/F52*100</f>
        <v>66.6666666666667</v>
      </c>
    </row>
    <row r="53" customFormat="false" ht="12.8" hidden="false" customHeight="false" outlineLevel="0" collapsed="false">
      <c r="A53" s="272" t="s">
        <v>281</v>
      </c>
      <c r="B53" s="273" t="s">
        <v>282</v>
      </c>
      <c r="C53" s="271" t="n">
        <v>2023</v>
      </c>
      <c r="D53" s="1" t="s">
        <v>283</v>
      </c>
      <c r="E53" s="137" t="s">
        <v>284</v>
      </c>
      <c r="F53" s="1" t="n">
        <v>2841</v>
      </c>
      <c r="G53" s="1" t="n">
        <v>541</v>
      </c>
      <c r="H53" s="1" t="n">
        <v>109</v>
      </c>
      <c r="I53" s="1" t="n">
        <v>2191</v>
      </c>
      <c r="J53" s="1" t="n">
        <v>650</v>
      </c>
      <c r="K53" s="64" t="n">
        <f aca="false">+J53/F53*100</f>
        <v>22.8792678634284</v>
      </c>
    </row>
    <row r="54" customFormat="false" ht="12.8" hidden="false" customHeight="false" outlineLevel="0" collapsed="false">
      <c r="A54" s="272" t="s">
        <v>285</v>
      </c>
      <c r="B54" s="273" t="s">
        <v>286</v>
      </c>
      <c r="C54" s="271" t="n">
        <v>2023</v>
      </c>
      <c r="D54" s="1" t="s">
        <v>287</v>
      </c>
      <c r="E54" s="137" t="s">
        <v>288</v>
      </c>
      <c r="F54" s="1" t="n">
        <v>5</v>
      </c>
      <c r="H54" s="1" t="n">
        <v>2</v>
      </c>
      <c r="I54" s="1" t="n">
        <v>3</v>
      </c>
      <c r="J54" s="1" t="n">
        <v>2</v>
      </c>
      <c r="K54" s="64" t="n">
        <f aca="false">+J54/F54*100</f>
        <v>40</v>
      </c>
    </row>
    <row r="55" customFormat="false" ht="12.8" hidden="false" customHeight="false" outlineLevel="0" collapsed="false">
      <c r="A55" s="274" t="s">
        <v>297</v>
      </c>
      <c r="B55" s="275" t="s">
        <v>298</v>
      </c>
      <c r="C55" s="271" t="n">
        <v>2023</v>
      </c>
      <c r="D55" s="1" t="s">
        <v>299</v>
      </c>
      <c r="E55" s="137" t="s">
        <v>300</v>
      </c>
      <c r="F55" s="1" t="n">
        <v>65</v>
      </c>
      <c r="G55" s="1" t="n">
        <v>2</v>
      </c>
      <c r="H55" s="1" t="n">
        <v>5</v>
      </c>
      <c r="I55" s="1" t="n">
        <v>58</v>
      </c>
      <c r="J55" s="1" t="n">
        <v>7</v>
      </c>
      <c r="K55" s="64" t="n">
        <f aca="false">+J55/F55*100</f>
        <v>10.7692307692308</v>
      </c>
    </row>
    <row r="56" customFormat="false" ht="12.8" hidden="false" customHeight="false" outlineLevel="0" collapsed="false">
      <c r="A56" s="274" t="s">
        <v>309</v>
      </c>
      <c r="B56" s="275" t="s">
        <v>310</v>
      </c>
      <c r="C56" s="271" t="n">
        <v>2023</v>
      </c>
      <c r="D56" s="1" t="s">
        <v>311</v>
      </c>
      <c r="E56" s="1" t="s">
        <v>312</v>
      </c>
      <c r="F56" s="1" t="n">
        <v>740</v>
      </c>
      <c r="G56" s="1" t="n">
        <v>23</v>
      </c>
      <c r="H56" s="1" t="n">
        <v>33</v>
      </c>
      <c r="I56" s="1" t="n">
        <v>684</v>
      </c>
      <c r="J56" s="1" t="n">
        <v>56</v>
      </c>
      <c r="K56" s="64" t="n">
        <f aca="false">+J56/F56*100</f>
        <v>7.56756756756757</v>
      </c>
    </row>
    <row r="57" customFormat="false" ht="12.8" hidden="false" customHeight="false" outlineLevel="0" collapsed="false">
      <c r="A57" s="274" t="s">
        <v>301</v>
      </c>
      <c r="B57" s="275" t="s">
        <v>302</v>
      </c>
      <c r="C57" s="271" t="n">
        <v>2023</v>
      </c>
      <c r="D57" s="1" t="s">
        <v>303</v>
      </c>
      <c r="E57" s="1" t="s">
        <v>304</v>
      </c>
      <c r="F57" s="1" t="n">
        <v>7</v>
      </c>
      <c r="G57" s="1" t="n">
        <v>1</v>
      </c>
      <c r="I57" s="1" t="n">
        <v>6</v>
      </c>
      <c r="J57" s="1" t="n">
        <v>1</v>
      </c>
      <c r="K57" s="64" t="n">
        <f aca="false">+J57/F57*100</f>
        <v>14.2857142857143</v>
      </c>
    </row>
    <row r="58" customFormat="false" ht="12.8" hidden="false" customHeight="false" outlineLevel="0" collapsed="false">
      <c r="A58" s="274" t="s">
        <v>321</v>
      </c>
      <c r="B58" s="275" t="s">
        <v>322</v>
      </c>
      <c r="C58" s="271" t="n">
        <v>2023</v>
      </c>
      <c r="D58" s="1" t="s">
        <v>323</v>
      </c>
      <c r="E58" s="1" t="s">
        <v>324</v>
      </c>
      <c r="F58" s="1" t="n">
        <v>167</v>
      </c>
      <c r="G58" s="1" t="n">
        <v>6</v>
      </c>
      <c r="H58" s="1" t="n">
        <v>1</v>
      </c>
      <c r="I58" s="1" t="n">
        <v>160</v>
      </c>
      <c r="J58" s="1" t="n">
        <v>7</v>
      </c>
      <c r="K58" s="64" t="n">
        <f aca="false">+J58/F58*100</f>
        <v>4.19161676646707</v>
      </c>
    </row>
    <row r="59" customFormat="false" ht="12.8" hidden="false" customHeight="false" outlineLevel="0" collapsed="false">
      <c r="A59" s="274" t="s">
        <v>313</v>
      </c>
      <c r="B59" s="275" t="s">
        <v>314</v>
      </c>
      <c r="C59" s="271" t="n">
        <v>2023</v>
      </c>
      <c r="D59" s="1" t="s">
        <v>315</v>
      </c>
      <c r="E59" s="1" t="s">
        <v>316</v>
      </c>
      <c r="F59" s="1" t="n">
        <v>2</v>
      </c>
      <c r="H59" s="1" t="n">
        <v>1</v>
      </c>
      <c r="I59" s="1" t="n">
        <v>1</v>
      </c>
      <c r="J59" s="1" t="n">
        <v>1</v>
      </c>
      <c r="K59" s="64" t="n">
        <f aca="false">+J59/F59*100</f>
        <v>50</v>
      </c>
    </row>
    <row r="60" customFormat="false" ht="12.8" hidden="false" customHeight="false" outlineLevel="0" collapsed="false">
      <c r="A60" s="272" t="s">
        <v>325</v>
      </c>
      <c r="B60" s="273" t="s">
        <v>326</v>
      </c>
      <c r="C60" s="271" t="n">
        <v>2023</v>
      </c>
      <c r="D60" s="1" t="s">
        <v>327</v>
      </c>
      <c r="E60" s="1" t="s">
        <v>328</v>
      </c>
      <c r="F60" s="1" t="n">
        <v>205</v>
      </c>
      <c r="G60" s="1" t="n">
        <v>43</v>
      </c>
      <c r="H60" s="1" t="n">
        <v>34</v>
      </c>
      <c r="I60" s="1" t="n">
        <v>128</v>
      </c>
      <c r="J60" s="1" t="n">
        <v>77</v>
      </c>
      <c r="K60" s="64" t="n">
        <f aca="false">+J60/F60*100</f>
        <v>37.5609756097561</v>
      </c>
    </row>
    <row r="61" customFormat="false" ht="12.8" hidden="false" customHeight="false" outlineLevel="0" collapsed="false">
      <c r="A61" s="274" t="n">
        <v>32</v>
      </c>
      <c r="B61" s="275" t="n">
        <v>53</v>
      </c>
      <c r="C61" s="271" t="n">
        <v>2023</v>
      </c>
      <c r="D61" s="1" t="s">
        <v>329</v>
      </c>
      <c r="E61" s="150" t="s">
        <v>330</v>
      </c>
      <c r="F61" s="1" t="n">
        <v>172</v>
      </c>
      <c r="G61" s="1" t="n">
        <v>93</v>
      </c>
      <c r="H61" s="1" t="n">
        <v>9</v>
      </c>
      <c r="I61" s="1" t="n">
        <v>70</v>
      </c>
      <c r="J61" s="1" t="n">
        <v>102</v>
      </c>
      <c r="K61" s="64" t="n">
        <f aca="false">+J61/F61*100</f>
        <v>59.3023255813954</v>
      </c>
    </row>
    <row r="62" customFormat="false" ht="12.8" hidden="false" customHeight="false" outlineLevel="0" collapsed="false">
      <c r="A62" s="274" t="s">
        <v>317</v>
      </c>
      <c r="B62" s="275" t="s">
        <v>318</v>
      </c>
      <c r="C62" s="271" t="n">
        <v>2023</v>
      </c>
      <c r="D62" s="1" t="s">
        <v>319</v>
      </c>
      <c r="E62" s="137" t="s">
        <v>320</v>
      </c>
      <c r="I62" s="1" t="n">
        <v>0</v>
      </c>
      <c r="J62" s="1" t="n">
        <v>0</v>
      </c>
      <c r="K62" s="64" t="e">
        <f aca="false">+J62/F62*100</f>
        <v>#DIV/0!</v>
      </c>
    </row>
    <row r="63" customFormat="false" ht="12.8" hidden="false" customHeight="false" outlineLevel="0" collapsed="false">
      <c r="A63" s="272" t="s">
        <v>331</v>
      </c>
      <c r="B63" s="273" t="s">
        <v>332</v>
      </c>
      <c r="C63" s="271" t="n">
        <v>2023</v>
      </c>
      <c r="D63" s="1" t="s">
        <v>333</v>
      </c>
      <c r="E63" s="1" t="s">
        <v>334</v>
      </c>
      <c r="F63" s="1" t="n">
        <v>3</v>
      </c>
      <c r="G63" s="1" t="n">
        <v>2</v>
      </c>
      <c r="I63" s="1" t="n">
        <v>1</v>
      </c>
      <c r="J63" s="1" t="n">
        <v>2</v>
      </c>
      <c r="K63" s="64" t="n">
        <f aca="false">+J63/F63*100</f>
        <v>66.6666666666667</v>
      </c>
    </row>
    <row r="64" customFormat="false" ht="12.8" hidden="false" customHeight="false" outlineLevel="0" collapsed="false">
      <c r="A64" s="272" t="s">
        <v>339</v>
      </c>
      <c r="B64" s="273" t="s">
        <v>340</v>
      </c>
      <c r="C64" s="271" t="n">
        <v>2023</v>
      </c>
      <c r="D64" s="1" t="s">
        <v>341</v>
      </c>
      <c r="E64" s="1" t="s">
        <v>342</v>
      </c>
      <c r="F64" s="1" t="n">
        <v>1</v>
      </c>
      <c r="I64" s="1" t="n">
        <v>1</v>
      </c>
      <c r="J64" s="1" t="n">
        <v>0</v>
      </c>
      <c r="K64" s="64" t="n">
        <f aca="false">+J64/F64*100</f>
        <v>0</v>
      </c>
    </row>
    <row r="65" customFormat="false" ht="12.8" hidden="false" customHeight="false" outlineLevel="0" collapsed="false">
      <c r="A65" s="272" t="s">
        <v>335</v>
      </c>
      <c r="B65" s="273" t="s">
        <v>336</v>
      </c>
      <c r="C65" s="271" t="n">
        <v>2023</v>
      </c>
      <c r="D65" s="1" t="s">
        <v>337</v>
      </c>
      <c r="E65" s="137" t="s">
        <v>338</v>
      </c>
      <c r="F65" s="1" t="n">
        <v>7</v>
      </c>
      <c r="I65" s="1" t="n">
        <v>7</v>
      </c>
      <c r="J65" s="1" t="n">
        <v>0</v>
      </c>
      <c r="K65" s="64" t="n">
        <f aca="false">+J65/F65*100</f>
        <v>0</v>
      </c>
    </row>
    <row r="66" customFormat="false" ht="12.8" hidden="false" customHeight="false" outlineLevel="0" collapsed="false">
      <c r="A66" s="272" t="s">
        <v>371</v>
      </c>
      <c r="B66" s="273" t="s">
        <v>372</v>
      </c>
      <c r="C66" s="271" t="n">
        <v>2023</v>
      </c>
      <c r="D66" s="1" t="s">
        <v>373</v>
      </c>
      <c r="E66" s="150" t="s">
        <v>374</v>
      </c>
      <c r="F66" s="1" t="n">
        <v>84</v>
      </c>
      <c r="G66" s="1" t="n">
        <v>9</v>
      </c>
      <c r="H66" s="1" t="n">
        <v>4</v>
      </c>
      <c r="I66" s="1" t="n">
        <v>71</v>
      </c>
      <c r="J66" s="1" t="n">
        <v>13</v>
      </c>
      <c r="K66" s="64" t="n">
        <f aca="false">+J66/F66*100</f>
        <v>15.4761904761905</v>
      </c>
    </row>
    <row r="67" customFormat="false" ht="12.8" hidden="false" customHeight="false" outlineLevel="0" collapsed="false">
      <c r="A67" s="272" t="s">
        <v>343</v>
      </c>
      <c r="B67" s="273" t="s">
        <v>344</v>
      </c>
      <c r="C67" s="271" t="n">
        <v>2023</v>
      </c>
      <c r="D67" s="1" t="s">
        <v>345</v>
      </c>
      <c r="E67" s="1" t="s">
        <v>346</v>
      </c>
      <c r="F67" s="1" t="n">
        <v>39</v>
      </c>
      <c r="G67" s="1" t="n">
        <v>12</v>
      </c>
      <c r="H67" s="1" t="n">
        <v>1</v>
      </c>
      <c r="I67" s="1" t="n">
        <v>26</v>
      </c>
      <c r="J67" s="1" t="n">
        <v>13</v>
      </c>
      <c r="K67" s="64" t="n">
        <f aca="false">+J67/F67*100</f>
        <v>33.3333333333333</v>
      </c>
    </row>
    <row r="68" customFormat="false" ht="12.8" hidden="false" customHeight="false" outlineLevel="0" collapsed="false">
      <c r="A68" s="274" t="s">
        <v>347</v>
      </c>
      <c r="B68" s="275" t="s">
        <v>348</v>
      </c>
      <c r="C68" s="271" t="n">
        <v>2023</v>
      </c>
      <c r="D68" s="1" t="s">
        <v>349</v>
      </c>
      <c r="E68" s="1" t="s">
        <v>350</v>
      </c>
      <c r="F68" s="1" t="n">
        <v>11</v>
      </c>
      <c r="G68" s="1" t="n">
        <v>4</v>
      </c>
      <c r="I68" s="1" t="n">
        <v>7</v>
      </c>
      <c r="J68" s="1" t="n">
        <v>4</v>
      </c>
      <c r="K68" s="64" t="n">
        <f aca="false">+J68/F68*100</f>
        <v>36.3636363636364</v>
      </c>
    </row>
    <row r="69" customFormat="false" ht="12.8" hidden="false" customHeight="false" outlineLevel="0" collapsed="false">
      <c r="A69" s="272" t="s">
        <v>606</v>
      </c>
      <c r="B69" s="273" t="s">
        <v>607</v>
      </c>
      <c r="C69" s="271" t="n">
        <v>2023</v>
      </c>
      <c r="D69" s="1" t="s">
        <v>608</v>
      </c>
      <c r="E69" s="1" t="s">
        <v>609</v>
      </c>
      <c r="F69" s="1" t="n">
        <v>694</v>
      </c>
      <c r="G69" s="1" t="n">
        <v>26</v>
      </c>
      <c r="H69" s="1" t="n">
        <v>39</v>
      </c>
      <c r="I69" s="1" t="n">
        <v>629</v>
      </c>
      <c r="J69" s="1" t="n">
        <v>65</v>
      </c>
      <c r="K69" s="64" t="n">
        <f aca="false">+J69/F69*100</f>
        <v>9.36599423631124</v>
      </c>
    </row>
    <row r="70" customFormat="false" ht="12.8" hidden="false" customHeight="false" outlineLevel="0" collapsed="false">
      <c r="A70" s="274" t="s">
        <v>367</v>
      </c>
      <c r="B70" s="275" t="s">
        <v>368</v>
      </c>
      <c r="C70" s="271" t="n">
        <v>2023</v>
      </c>
      <c r="D70" s="1" t="s">
        <v>369</v>
      </c>
      <c r="E70" s="150" t="s">
        <v>370</v>
      </c>
      <c r="F70" s="1" t="n">
        <v>19</v>
      </c>
      <c r="G70" s="1" t="n">
        <v>9</v>
      </c>
      <c r="I70" s="1" t="n">
        <v>10</v>
      </c>
      <c r="J70" s="1" t="n">
        <v>9</v>
      </c>
      <c r="K70" s="64" t="n">
        <f aca="false">+J70/F70*100</f>
        <v>47.3684210526316</v>
      </c>
    </row>
    <row r="71" customFormat="false" ht="12.8" hidden="false" customHeight="false" outlineLevel="0" collapsed="false">
      <c r="A71" s="272" t="s">
        <v>375</v>
      </c>
      <c r="B71" s="273" t="s">
        <v>376</v>
      </c>
      <c r="C71" s="271" t="n">
        <v>2023</v>
      </c>
      <c r="D71" s="1" t="s">
        <v>377</v>
      </c>
      <c r="E71" s="1" t="s">
        <v>378</v>
      </c>
      <c r="F71" s="1" t="n">
        <v>6</v>
      </c>
      <c r="G71" s="1" t="n">
        <v>1</v>
      </c>
      <c r="I71" s="1" t="n">
        <v>5</v>
      </c>
      <c r="J71" s="1" t="n">
        <v>1</v>
      </c>
      <c r="K71" s="64" t="n">
        <f aca="false">+J71/F71*100</f>
        <v>16.6666666666667</v>
      </c>
    </row>
    <row r="72" customFormat="false" ht="12.8" hidden="false" customHeight="false" outlineLevel="0" collapsed="false">
      <c r="A72" s="272" t="s">
        <v>379</v>
      </c>
      <c r="B72" s="273" t="s">
        <v>380</v>
      </c>
      <c r="C72" s="271" t="n">
        <v>2023</v>
      </c>
      <c r="D72" s="1" t="s">
        <v>381</v>
      </c>
      <c r="E72" s="1" t="s">
        <v>382</v>
      </c>
      <c r="F72" s="1" t="n">
        <v>106</v>
      </c>
      <c r="G72" s="1" t="n">
        <v>13</v>
      </c>
      <c r="H72" s="1" t="n">
        <v>5</v>
      </c>
      <c r="I72" s="1" t="n">
        <v>88</v>
      </c>
      <c r="J72" s="1" t="n">
        <v>18</v>
      </c>
      <c r="K72" s="64" t="n">
        <f aca="false">+J72/F72*100</f>
        <v>16.9811320754717</v>
      </c>
    </row>
    <row r="73" customFormat="false" ht="12.8" hidden="false" customHeight="false" outlineLevel="0" collapsed="false">
      <c r="A73" s="274" t="s">
        <v>391</v>
      </c>
      <c r="B73" s="275" t="s">
        <v>392</v>
      </c>
      <c r="C73" s="271" t="n">
        <v>2023</v>
      </c>
      <c r="D73" s="1" t="s">
        <v>393</v>
      </c>
      <c r="E73" s="1" t="s">
        <v>394</v>
      </c>
      <c r="F73" s="1" t="n">
        <v>65</v>
      </c>
      <c r="G73" s="1" t="n">
        <v>5</v>
      </c>
      <c r="H73" s="1" t="n">
        <v>2</v>
      </c>
      <c r="I73" s="1" t="n">
        <v>58</v>
      </c>
      <c r="J73" s="1" t="n">
        <v>7</v>
      </c>
      <c r="K73" s="64" t="n">
        <f aca="false">+J73/F73*100</f>
        <v>10.7692307692308</v>
      </c>
    </row>
    <row r="74" customFormat="false" ht="12.8" hidden="false" customHeight="false" outlineLevel="0" collapsed="false">
      <c r="A74" s="272" t="s">
        <v>395</v>
      </c>
      <c r="B74" s="273" t="s">
        <v>396</v>
      </c>
      <c r="C74" s="271" t="n">
        <v>2023</v>
      </c>
      <c r="D74" s="1" t="s">
        <v>397</v>
      </c>
      <c r="E74" s="1" t="s">
        <v>398</v>
      </c>
      <c r="F74" s="1" t="n">
        <v>132</v>
      </c>
      <c r="G74" s="1" t="n">
        <v>10</v>
      </c>
      <c r="H74" s="1" t="n">
        <v>19</v>
      </c>
      <c r="I74" s="1" t="n">
        <v>103</v>
      </c>
      <c r="J74" s="1" t="n">
        <v>29</v>
      </c>
      <c r="K74" s="64" t="n">
        <f aca="false">+J74/F74*100</f>
        <v>21.969696969697</v>
      </c>
    </row>
    <row r="75" customFormat="false" ht="12.8" hidden="false" customHeight="false" outlineLevel="0" collapsed="false">
      <c r="A75" s="274" t="s">
        <v>415</v>
      </c>
      <c r="B75" s="275" t="s">
        <v>416</v>
      </c>
      <c r="C75" s="271" t="n">
        <v>2023</v>
      </c>
      <c r="D75" s="1" t="s">
        <v>417</v>
      </c>
      <c r="E75" s="1" t="s">
        <v>418</v>
      </c>
      <c r="F75" s="1" t="n">
        <v>117</v>
      </c>
      <c r="H75" s="1" t="n">
        <v>3</v>
      </c>
      <c r="I75" s="1" t="n">
        <v>114</v>
      </c>
      <c r="J75" s="1" t="n">
        <v>3</v>
      </c>
      <c r="K75" s="64" t="n">
        <f aca="false">+J75/F75*100</f>
        <v>2.56410256410256</v>
      </c>
    </row>
    <row r="76" customFormat="false" ht="12.8" hidden="false" customHeight="false" outlineLevel="0" collapsed="false">
      <c r="A76" s="272" t="s">
        <v>411</v>
      </c>
      <c r="B76" s="273" t="s">
        <v>412</v>
      </c>
      <c r="C76" s="271" t="n">
        <v>2023</v>
      </c>
      <c r="D76" s="1" t="s">
        <v>413</v>
      </c>
      <c r="E76" s="1" t="s">
        <v>414</v>
      </c>
      <c r="F76" s="1" t="n">
        <v>346</v>
      </c>
      <c r="G76" s="1" t="n">
        <v>3</v>
      </c>
      <c r="H76" s="1" t="n">
        <v>1</v>
      </c>
      <c r="I76" s="1" t="n">
        <v>342</v>
      </c>
      <c r="J76" s="1" t="n">
        <v>4</v>
      </c>
      <c r="K76" s="64" t="n">
        <f aca="false">+J76/F76*100</f>
        <v>1.15606936416185</v>
      </c>
    </row>
    <row r="77" customFormat="false" ht="12.8" hidden="false" customHeight="false" outlineLevel="0" collapsed="false">
      <c r="A77" s="272" t="s">
        <v>443</v>
      </c>
      <c r="B77" s="273" t="s">
        <v>444</v>
      </c>
      <c r="C77" s="271" t="n">
        <v>2023</v>
      </c>
      <c r="D77" s="1" t="s">
        <v>445</v>
      </c>
      <c r="E77" s="1" t="s">
        <v>446</v>
      </c>
      <c r="F77" s="1" t="n">
        <v>1</v>
      </c>
      <c r="I77" s="1" t="n">
        <v>1</v>
      </c>
      <c r="J77" s="1" t="n">
        <v>0</v>
      </c>
      <c r="K77" s="64" t="n">
        <f aca="false">+J77/F77*100</f>
        <v>0</v>
      </c>
    </row>
    <row r="78" customFormat="false" ht="12.8" hidden="false" customHeight="false" outlineLevel="0" collapsed="false">
      <c r="A78" s="272" t="s">
        <v>419</v>
      </c>
      <c r="B78" s="273" t="s">
        <v>420</v>
      </c>
      <c r="C78" s="271" t="n">
        <v>2023</v>
      </c>
      <c r="D78" s="1" t="s">
        <v>421</v>
      </c>
      <c r="E78" s="137" t="s">
        <v>422</v>
      </c>
      <c r="F78" s="1" t="n">
        <v>916</v>
      </c>
      <c r="G78" s="1" t="n">
        <v>102</v>
      </c>
      <c r="H78" s="1" t="n">
        <v>83</v>
      </c>
      <c r="I78" s="1" t="n">
        <v>731</v>
      </c>
      <c r="J78" s="1" t="n">
        <v>185</v>
      </c>
      <c r="K78" s="64" t="n">
        <f aca="false">+J78/F78*100</f>
        <v>20.1965065502183</v>
      </c>
    </row>
    <row r="79" customFormat="false" ht="12.8" hidden="false" customHeight="false" outlineLevel="0" collapsed="false">
      <c r="A79" s="274" t="s">
        <v>399</v>
      </c>
      <c r="B79" s="275" t="s">
        <v>400</v>
      </c>
      <c r="C79" s="271" t="n">
        <v>2023</v>
      </c>
      <c r="D79" s="1" t="s">
        <v>401</v>
      </c>
      <c r="E79" s="1" t="s">
        <v>402</v>
      </c>
      <c r="F79" s="1" t="n">
        <v>244</v>
      </c>
      <c r="G79" s="1" t="n">
        <v>24</v>
      </c>
      <c r="H79" s="1" t="n">
        <v>10</v>
      </c>
      <c r="I79" s="1" t="n">
        <v>210</v>
      </c>
      <c r="J79" s="1" t="n">
        <v>34</v>
      </c>
      <c r="K79" s="64" t="n">
        <f aca="false">+J79/F79*100</f>
        <v>13.9344262295082</v>
      </c>
    </row>
    <row r="80" customFormat="false" ht="12.8" hidden="false" customHeight="false" outlineLevel="0" collapsed="false">
      <c r="A80" s="272" t="s">
        <v>435</v>
      </c>
      <c r="B80" s="273" t="s">
        <v>436</v>
      </c>
      <c r="C80" s="271" t="n">
        <v>2023</v>
      </c>
      <c r="D80" s="1" t="s">
        <v>437</v>
      </c>
      <c r="E80" s="1" t="s">
        <v>438</v>
      </c>
      <c r="F80" s="1" t="n">
        <v>4</v>
      </c>
      <c r="I80" s="1" t="n">
        <v>4</v>
      </c>
      <c r="J80" s="1" t="n">
        <v>0</v>
      </c>
      <c r="K80" s="64" t="n">
        <f aca="false">+J80/F80*100</f>
        <v>0</v>
      </c>
    </row>
    <row r="81" customFormat="false" ht="12.8" hidden="false" customHeight="false" outlineLevel="0" collapsed="false">
      <c r="A81" s="274" t="s">
        <v>431</v>
      </c>
      <c r="B81" s="275" t="s">
        <v>432</v>
      </c>
      <c r="C81" s="271" t="n">
        <v>2023</v>
      </c>
      <c r="D81" s="1" t="s">
        <v>433</v>
      </c>
      <c r="E81" s="1" t="s">
        <v>434</v>
      </c>
      <c r="F81" s="1" t="n">
        <v>1133</v>
      </c>
      <c r="G81" s="1" t="n">
        <v>152</v>
      </c>
      <c r="H81" s="1" t="n">
        <v>24</v>
      </c>
      <c r="I81" s="1" t="n">
        <v>957</v>
      </c>
      <c r="J81" s="1" t="n">
        <v>176</v>
      </c>
      <c r="K81" s="64" t="n">
        <f aca="false">+J81/F81*100</f>
        <v>15.5339805825243</v>
      </c>
    </row>
    <row r="82" customFormat="false" ht="12.8" hidden="false" customHeight="false" outlineLevel="0" collapsed="false">
      <c r="A82" s="272" t="s">
        <v>439</v>
      </c>
      <c r="B82" s="273" t="s">
        <v>440</v>
      </c>
      <c r="C82" s="271" t="n">
        <v>2023</v>
      </c>
      <c r="D82" s="1" t="s">
        <v>441</v>
      </c>
      <c r="E82" s="1" t="s">
        <v>442</v>
      </c>
      <c r="F82" s="1" t="n">
        <v>11</v>
      </c>
      <c r="H82" s="1" t="n">
        <v>1</v>
      </c>
      <c r="I82" s="1" t="n">
        <v>10</v>
      </c>
      <c r="J82" s="1" t="n">
        <v>1</v>
      </c>
      <c r="K82" s="64" t="n">
        <f aca="false">+J82/F82*100</f>
        <v>9.09090909090909</v>
      </c>
    </row>
    <row r="83" customFormat="false" ht="12.8" hidden="false" customHeight="false" outlineLevel="0" collapsed="false">
      <c r="A83" s="272" t="s">
        <v>403</v>
      </c>
      <c r="B83" s="273" t="s">
        <v>404</v>
      </c>
      <c r="C83" s="271" t="n">
        <v>2023</v>
      </c>
      <c r="D83" s="1" t="s">
        <v>405</v>
      </c>
      <c r="E83" s="1" t="s">
        <v>406</v>
      </c>
      <c r="F83" s="1" t="n">
        <v>102</v>
      </c>
      <c r="H83" s="1" t="n">
        <v>2</v>
      </c>
      <c r="I83" s="1" t="n">
        <v>100</v>
      </c>
      <c r="J83" s="1" t="n">
        <v>2</v>
      </c>
      <c r="K83" s="64" t="n">
        <f aca="false">+J83/F83*100</f>
        <v>1.96078431372549</v>
      </c>
    </row>
    <row r="84" customFormat="false" ht="12.8" hidden="false" customHeight="false" outlineLevel="0" collapsed="false">
      <c r="A84" s="272" t="s">
        <v>427</v>
      </c>
      <c r="B84" s="273" t="s">
        <v>428</v>
      </c>
      <c r="C84" s="271" t="n">
        <v>2023</v>
      </c>
      <c r="D84" s="1" t="s">
        <v>429</v>
      </c>
      <c r="E84" s="1" t="s">
        <v>430</v>
      </c>
      <c r="F84" s="1" t="n">
        <v>49</v>
      </c>
      <c r="G84" s="1" t="n">
        <v>1</v>
      </c>
      <c r="H84" s="1" t="n">
        <v>2</v>
      </c>
      <c r="I84" s="1" t="n">
        <v>46</v>
      </c>
      <c r="J84" s="1" t="n">
        <v>3</v>
      </c>
      <c r="K84" s="64" t="n">
        <f aca="false">+J84/F84*100</f>
        <v>6.12244897959184</v>
      </c>
    </row>
    <row r="85" customFormat="false" ht="12.8" hidden="false" customHeight="false" outlineLevel="0" collapsed="false">
      <c r="A85" s="274" t="s">
        <v>407</v>
      </c>
      <c r="B85" s="275" t="s">
        <v>408</v>
      </c>
      <c r="C85" s="271" t="n">
        <v>2023</v>
      </c>
      <c r="D85" s="1" t="s">
        <v>409</v>
      </c>
      <c r="E85" s="1" t="s">
        <v>410</v>
      </c>
      <c r="F85" s="1" t="n">
        <v>16</v>
      </c>
      <c r="H85" s="1" t="n">
        <v>1</v>
      </c>
      <c r="I85" s="1" t="n">
        <v>15</v>
      </c>
      <c r="J85" s="1" t="n">
        <v>1</v>
      </c>
      <c r="K85" s="64" t="n">
        <f aca="false">+J85/F85*100</f>
        <v>6.25</v>
      </c>
    </row>
    <row r="86" customFormat="false" ht="12.8" hidden="false" customHeight="false" outlineLevel="0" collapsed="false">
      <c r="A86" s="272" t="s">
        <v>447</v>
      </c>
      <c r="B86" s="273" t="s">
        <v>448</v>
      </c>
      <c r="C86" s="271" t="n">
        <v>2023</v>
      </c>
      <c r="D86" s="1" t="s">
        <v>449</v>
      </c>
      <c r="E86" s="137" t="s">
        <v>450</v>
      </c>
      <c r="F86" s="1" t="n">
        <v>6</v>
      </c>
      <c r="G86" s="1" t="n">
        <v>1</v>
      </c>
      <c r="I86" s="1" t="n">
        <v>5</v>
      </c>
      <c r="J86" s="1" t="n">
        <v>1</v>
      </c>
      <c r="K86" s="64" t="n">
        <f aca="false">+J86/F86*100</f>
        <v>16.6666666666667</v>
      </c>
    </row>
    <row r="87" customFormat="false" ht="12.8" hidden="false" customHeight="false" outlineLevel="0" collapsed="false">
      <c r="A87" s="272" t="s">
        <v>463</v>
      </c>
      <c r="B87" s="273" t="s">
        <v>464</v>
      </c>
      <c r="C87" s="271" t="n">
        <v>2023</v>
      </c>
      <c r="D87" s="1" t="s">
        <v>102</v>
      </c>
      <c r="E87" s="1" t="s">
        <v>465</v>
      </c>
      <c r="F87" s="1" t="n">
        <v>114</v>
      </c>
      <c r="G87" s="1" t="n">
        <v>6</v>
      </c>
      <c r="H87" s="1" t="n">
        <v>15</v>
      </c>
      <c r="I87" s="1" t="n">
        <v>93</v>
      </c>
      <c r="J87" s="1" t="n">
        <v>21</v>
      </c>
      <c r="K87" s="64" t="n">
        <f aca="false">+J87/F87*100</f>
        <v>18.4210526315789</v>
      </c>
    </row>
    <row r="88" customFormat="false" ht="12.8" hidden="false" customHeight="false" outlineLevel="0" collapsed="false">
      <c r="A88" s="274" t="s">
        <v>459</v>
      </c>
      <c r="B88" s="275" t="s">
        <v>460</v>
      </c>
      <c r="C88" s="271" t="n">
        <v>2023</v>
      </c>
      <c r="D88" s="1" t="s">
        <v>461</v>
      </c>
      <c r="E88" s="1" t="s">
        <v>462</v>
      </c>
      <c r="F88" s="1" t="n">
        <v>33</v>
      </c>
      <c r="G88" s="1" t="n">
        <v>11</v>
      </c>
      <c r="H88" s="1" t="n">
        <v>1</v>
      </c>
      <c r="I88" s="1" t="n">
        <v>21</v>
      </c>
      <c r="J88" s="1" t="n">
        <v>12</v>
      </c>
      <c r="K88" s="64" t="n">
        <f aca="false">+J88/F88*100</f>
        <v>36.3636363636364</v>
      </c>
    </row>
    <row r="89" customFormat="false" ht="12.8" hidden="false" customHeight="false" outlineLevel="0" collapsed="false">
      <c r="A89" s="274" t="s">
        <v>451</v>
      </c>
      <c r="B89" s="275" t="s">
        <v>452</v>
      </c>
      <c r="C89" s="271" t="n">
        <v>2023</v>
      </c>
      <c r="D89" s="1" t="s">
        <v>453</v>
      </c>
      <c r="E89" s="1" t="s">
        <v>454</v>
      </c>
      <c r="F89" s="1" t="n">
        <v>69</v>
      </c>
      <c r="G89" s="1" t="n">
        <v>10</v>
      </c>
      <c r="H89" s="1" t="n">
        <v>12</v>
      </c>
      <c r="I89" s="1" t="n">
        <v>47</v>
      </c>
      <c r="J89" s="1" t="n">
        <v>22</v>
      </c>
      <c r="K89" s="64" t="n">
        <f aca="false">+J89/F89*100</f>
        <v>31.8840579710145</v>
      </c>
    </row>
    <row r="90" customFormat="false" ht="12.8" hidden="false" customHeight="false" outlineLevel="0" collapsed="false">
      <c r="A90" s="272" t="s">
        <v>455</v>
      </c>
      <c r="B90" s="273" t="s">
        <v>456</v>
      </c>
      <c r="C90" s="271" t="n">
        <v>2023</v>
      </c>
      <c r="D90" s="1" t="s">
        <v>457</v>
      </c>
      <c r="E90" s="137" t="s">
        <v>458</v>
      </c>
      <c r="F90" s="1" t="n">
        <v>2834</v>
      </c>
      <c r="G90" s="1" t="n">
        <v>432</v>
      </c>
      <c r="H90" s="1" t="n">
        <v>76</v>
      </c>
      <c r="I90" s="1" t="n">
        <v>2326</v>
      </c>
      <c r="J90" s="1" t="n">
        <v>508</v>
      </c>
      <c r="K90" s="64" t="n">
        <f aca="false">+J90/F90*100</f>
        <v>17.9251940719831</v>
      </c>
    </row>
    <row r="91" customFormat="false" ht="12.8" hidden="false" customHeight="false" outlineLevel="0" collapsed="false">
      <c r="A91" s="272" t="s">
        <v>586</v>
      </c>
      <c r="B91" s="273" t="s">
        <v>587</v>
      </c>
      <c r="C91" s="271" t="n">
        <v>2023</v>
      </c>
      <c r="D91" s="1" t="s">
        <v>588</v>
      </c>
      <c r="E91" s="1" t="s">
        <v>589</v>
      </c>
      <c r="F91" s="1" t="n">
        <v>35</v>
      </c>
      <c r="G91" s="1" t="n">
        <v>8</v>
      </c>
      <c r="I91" s="1" t="n">
        <v>27</v>
      </c>
      <c r="J91" s="1" t="n">
        <v>8</v>
      </c>
      <c r="K91" s="64" t="n">
        <f aca="false">+J91/F91*100</f>
        <v>22.8571428571429</v>
      </c>
    </row>
    <row r="92" customFormat="false" ht="12.8" hidden="false" customHeight="false" outlineLevel="0" collapsed="false">
      <c r="A92" s="272" t="s">
        <v>594</v>
      </c>
      <c r="B92" s="273" t="s">
        <v>595</v>
      </c>
      <c r="C92" s="271" t="n">
        <v>2023</v>
      </c>
      <c r="D92" s="1" t="s">
        <v>596</v>
      </c>
      <c r="E92" s="150" t="s">
        <v>597</v>
      </c>
      <c r="F92" s="1" t="n">
        <v>8</v>
      </c>
      <c r="G92" s="1" t="n">
        <v>2</v>
      </c>
      <c r="I92" s="1" t="n">
        <v>6</v>
      </c>
      <c r="J92" s="1" t="n">
        <v>2</v>
      </c>
      <c r="K92" s="64" t="n">
        <f aca="false">+J92/F92*100</f>
        <v>25</v>
      </c>
    </row>
    <row r="93" customFormat="false" ht="12.8" hidden="false" customHeight="false" outlineLevel="0" collapsed="false">
      <c r="A93" s="274" t="s">
        <v>474</v>
      </c>
      <c r="B93" s="275" t="s">
        <v>475</v>
      </c>
      <c r="C93" s="271" t="n">
        <v>2023</v>
      </c>
      <c r="D93" s="1" t="s">
        <v>476</v>
      </c>
      <c r="E93" s="1" t="s">
        <v>477</v>
      </c>
      <c r="F93" s="1" t="n">
        <v>1397</v>
      </c>
      <c r="G93" s="1" t="n">
        <v>98</v>
      </c>
      <c r="H93" s="1" t="n">
        <v>22</v>
      </c>
      <c r="I93" s="1" t="n">
        <v>1277</v>
      </c>
      <c r="J93" s="1" t="n">
        <v>120</v>
      </c>
      <c r="K93" s="64" t="n">
        <f aca="false">+J93/F93*100</f>
        <v>8.58983536148891</v>
      </c>
    </row>
    <row r="94" customFormat="false" ht="12.8" hidden="false" customHeight="false" outlineLevel="0" collapsed="false">
      <c r="A94" s="274" t="s">
        <v>482</v>
      </c>
      <c r="B94" s="275" t="s">
        <v>483</v>
      </c>
      <c r="C94" s="271" t="n">
        <v>2023</v>
      </c>
      <c r="D94" s="1" t="s">
        <v>484</v>
      </c>
      <c r="E94" s="1" t="s">
        <v>485</v>
      </c>
      <c r="F94" s="1" t="n">
        <v>65</v>
      </c>
      <c r="G94" s="1" t="n">
        <v>15</v>
      </c>
      <c r="H94" s="1" t="n">
        <v>15</v>
      </c>
      <c r="I94" s="1" t="n">
        <v>35</v>
      </c>
      <c r="J94" s="1" t="n">
        <v>0</v>
      </c>
      <c r="K94" s="64" t="n">
        <f aca="false">+J94/F94*100</f>
        <v>0</v>
      </c>
    </row>
    <row r="95" customFormat="false" ht="12.8" hidden="false" customHeight="false" outlineLevel="0" collapsed="false">
      <c r="A95" s="274" t="s">
        <v>490</v>
      </c>
      <c r="B95" s="275" t="s">
        <v>491</v>
      </c>
      <c r="C95" s="271" t="n">
        <v>2023</v>
      </c>
      <c r="D95" s="1" t="s">
        <v>492</v>
      </c>
      <c r="E95" s="1" t="s">
        <v>493</v>
      </c>
      <c r="F95" s="1" t="n">
        <v>3</v>
      </c>
      <c r="H95" s="1" t="n">
        <v>1</v>
      </c>
      <c r="I95" s="1" t="n">
        <v>2</v>
      </c>
      <c r="J95" s="1" t="n">
        <v>1</v>
      </c>
      <c r="K95" s="64" t="n">
        <f aca="false">+J95/F95*100</f>
        <v>33.3333333333333</v>
      </c>
    </row>
    <row r="96" customFormat="false" ht="12.8" hidden="false" customHeight="false" outlineLevel="0" collapsed="false">
      <c r="A96" s="274" t="s">
        <v>466</v>
      </c>
      <c r="B96" s="275" t="s">
        <v>467</v>
      </c>
      <c r="C96" s="271" t="n">
        <v>2023</v>
      </c>
      <c r="D96" s="1" t="s">
        <v>468</v>
      </c>
      <c r="E96" s="1" t="s">
        <v>469</v>
      </c>
      <c r="F96" s="1" t="n">
        <v>182</v>
      </c>
      <c r="G96" s="1" t="n">
        <v>4</v>
      </c>
      <c r="H96" s="1" t="n">
        <v>16</v>
      </c>
      <c r="I96" s="1" t="n">
        <v>162</v>
      </c>
      <c r="J96" s="1" t="n">
        <v>20</v>
      </c>
      <c r="K96" s="64" t="n">
        <f aca="false">+J96/F96*100</f>
        <v>10.989010989011</v>
      </c>
    </row>
    <row r="97" customFormat="false" ht="12.8" hidden="false" customHeight="false" outlineLevel="0" collapsed="false">
      <c r="A97" s="272" t="s">
        <v>470</v>
      </c>
      <c r="B97" s="273" t="s">
        <v>471</v>
      </c>
      <c r="C97" s="271" t="n">
        <v>2023</v>
      </c>
      <c r="D97" s="1" t="s">
        <v>472</v>
      </c>
      <c r="E97" s="1" t="s">
        <v>473</v>
      </c>
      <c r="F97" s="1" t="n">
        <v>1</v>
      </c>
      <c r="I97" s="1" t="n">
        <v>1</v>
      </c>
      <c r="J97" s="1" t="n">
        <v>0</v>
      </c>
      <c r="K97" s="64" t="n">
        <f aca="false">+J97/F97*100</f>
        <v>0</v>
      </c>
    </row>
    <row r="98" customFormat="false" ht="12.8" hidden="false" customHeight="false" outlineLevel="0" collapsed="false">
      <c r="A98" s="272" t="s">
        <v>478</v>
      </c>
      <c r="B98" s="273" t="s">
        <v>479</v>
      </c>
      <c r="C98" s="271" t="n">
        <v>2023</v>
      </c>
      <c r="D98" s="1" t="s">
        <v>480</v>
      </c>
      <c r="E98" s="1" t="s">
        <v>481</v>
      </c>
      <c r="F98" s="1" t="n">
        <v>1</v>
      </c>
      <c r="I98" s="1" t="n">
        <v>1</v>
      </c>
      <c r="J98" s="1" t="n">
        <v>0</v>
      </c>
      <c r="K98" s="64" t="n">
        <f aca="false">+J98/F98*100</f>
        <v>0</v>
      </c>
    </row>
    <row r="99" customFormat="false" ht="12.8" hidden="false" customHeight="false" outlineLevel="0" collapsed="false">
      <c r="A99" s="274" t="s">
        <v>486</v>
      </c>
      <c r="B99" s="275" t="s">
        <v>487</v>
      </c>
      <c r="C99" s="271" t="n">
        <v>2023</v>
      </c>
      <c r="D99" s="1" t="s">
        <v>488</v>
      </c>
      <c r="E99" s="1" t="s">
        <v>489</v>
      </c>
      <c r="F99" s="1" t="n">
        <v>2</v>
      </c>
      <c r="I99" s="1" t="n">
        <v>2</v>
      </c>
      <c r="J99" s="1" t="n">
        <v>0</v>
      </c>
      <c r="K99" s="64" t="n">
        <f aca="false">+J99/F99*100</f>
        <v>0</v>
      </c>
    </row>
    <row r="100" customFormat="false" ht="12.8" hidden="false" customHeight="false" outlineLevel="0" collapsed="false">
      <c r="A100" s="274" t="s">
        <v>177</v>
      </c>
      <c r="B100" s="275" t="s">
        <v>178</v>
      </c>
      <c r="C100" s="271" t="n">
        <v>2023</v>
      </c>
      <c r="D100" s="1" t="s">
        <v>179</v>
      </c>
      <c r="E100" s="137" t="s">
        <v>180</v>
      </c>
      <c r="F100" s="1" t="n">
        <v>3765</v>
      </c>
      <c r="G100" s="1" t="n">
        <v>389</v>
      </c>
      <c r="H100" s="1" t="n">
        <v>329</v>
      </c>
      <c r="I100" s="1" t="n">
        <v>3047</v>
      </c>
      <c r="J100" s="1" t="n">
        <v>718</v>
      </c>
      <c r="K100" s="64" t="n">
        <f aca="false">+J100/F100*100</f>
        <v>19.070385126162</v>
      </c>
    </row>
    <row r="101" customFormat="false" ht="12.8" hidden="false" customHeight="false" outlineLevel="0" collapsed="false">
      <c r="A101" s="274" t="s">
        <v>229</v>
      </c>
      <c r="B101" s="275" t="s">
        <v>230</v>
      </c>
      <c r="C101" s="271" t="n">
        <v>2023</v>
      </c>
      <c r="D101" s="1" t="s">
        <v>231</v>
      </c>
      <c r="E101" s="1" t="s">
        <v>232</v>
      </c>
      <c r="F101" s="1" t="n">
        <v>117</v>
      </c>
      <c r="G101" s="1" t="n">
        <v>1</v>
      </c>
      <c r="H101" s="1" t="n">
        <v>1</v>
      </c>
      <c r="I101" s="1" t="n">
        <v>115</v>
      </c>
      <c r="J101" s="1" t="n">
        <v>2</v>
      </c>
      <c r="K101" s="64" t="n">
        <f aca="false">+J101/F101*100</f>
        <v>1.70940170940171</v>
      </c>
    </row>
    <row r="102" customFormat="false" ht="12.8" hidden="false" customHeight="false" outlineLevel="0" collapsed="false">
      <c r="A102" s="274" t="s">
        <v>498</v>
      </c>
      <c r="B102" s="275" t="s">
        <v>499</v>
      </c>
      <c r="C102" s="271" t="n">
        <v>2023</v>
      </c>
      <c r="D102" s="1" t="s">
        <v>500</v>
      </c>
      <c r="E102" s="1" t="s">
        <v>501</v>
      </c>
      <c r="F102" s="1" t="n">
        <v>1055</v>
      </c>
      <c r="G102" s="1" t="n">
        <v>253</v>
      </c>
      <c r="H102" s="1" t="n">
        <v>51</v>
      </c>
      <c r="I102" s="1" t="n">
        <v>751</v>
      </c>
      <c r="J102" s="1" t="n">
        <v>304</v>
      </c>
      <c r="K102" s="64" t="n">
        <f aca="false">+J102/F102*100</f>
        <v>28.8151658767773</v>
      </c>
    </row>
    <row r="103" customFormat="false" ht="12.8" hidden="false" customHeight="false" outlineLevel="0" collapsed="false">
      <c r="A103" s="272" t="s">
        <v>502</v>
      </c>
      <c r="B103" s="273" t="s">
        <v>503</v>
      </c>
      <c r="C103" s="271" t="n">
        <v>2023</v>
      </c>
      <c r="D103" s="1" t="s">
        <v>504</v>
      </c>
      <c r="E103" s="1" t="s">
        <v>505</v>
      </c>
      <c r="F103" s="1" t="n">
        <v>240</v>
      </c>
      <c r="G103" s="1" t="n">
        <v>58</v>
      </c>
      <c r="H103" s="1" t="n">
        <v>6</v>
      </c>
      <c r="I103" s="1" t="n">
        <f aca="false">+F103-G103-H103</f>
        <v>176</v>
      </c>
      <c r="J103" s="1" t="n">
        <v>64</v>
      </c>
      <c r="K103" s="64" t="n">
        <f aca="false">+J103/F103*100</f>
        <v>26.6666666666667</v>
      </c>
    </row>
    <row r="104" customFormat="false" ht="12.8" hidden="false" customHeight="false" outlineLevel="0" collapsed="false">
      <c r="A104" s="272" t="s">
        <v>245</v>
      </c>
      <c r="B104" s="273" t="s">
        <v>246</v>
      </c>
      <c r="C104" s="271" t="n">
        <v>2023</v>
      </c>
      <c r="D104" s="1" t="s">
        <v>247</v>
      </c>
      <c r="E104" s="137" t="s">
        <v>248</v>
      </c>
      <c r="F104" s="1" t="n">
        <v>126</v>
      </c>
      <c r="G104" s="1" t="n">
        <v>2</v>
      </c>
      <c r="H104" s="1" t="n">
        <v>2</v>
      </c>
      <c r="I104" s="1" t="n">
        <v>176</v>
      </c>
      <c r="J104" s="1" t="n">
        <v>4</v>
      </c>
      <c r="K104" s="64" t="n">
        <f aca="false">+J104/F104*100</f>
        <v>3.17460317460317</v>
      </c>
    </row>
    <row r="105" customFormat="false" ht="12.8" hidden="false" customHeight="false" outlineLevel="0" collapsed="false">
      <c r="A105" s="274" t="s">
        <v>359</v>
      </c>
      <c r="B105" s="275" t="s">
        <v>360</v>
      </c>
      <c r="C105" s="271" t="n">
        <v>2023</v>
      </c>
      <c r="D105" s="1" t="s">
        <v>361</v>
      </c>
      <c r="E105" s="1" t="s">
        <v>362</v>
      </c>
      <c r="F105" s="1" t="n">
        <v>1</v>
      </c>
      <c r="I105" s="1" t="n">
        <v>1</v>
      </c>
      <c r="J105" s="1" t="n">
        <v>0</v>
      </c>
      <c r="K105" s="64" t="n">
        <f aca="false">+J105/F105*100</f>
        <v>0</v>
      </c>
    </row>
    <row r="106" customFormat="false" ht="12.8" hidden="false" customHeight="false" outlineLevel="0" collapsed="false">
      <c r="A106" s="272" t="s">
        <v>383</v>
      </c>
      <c r="B106" s="273" t="s">
        <v>384</v>
      </c>
      <c r="C106" s="271" t="n">
        <v>2023</v>
      </c>
      <c r="D106" s="1" t="s">
        <v>385</v>
      </c>
      <c r="E106" s="1" t="s">
        <v>386</v>
      </c>
      <c r="F106" s="1" t="n">
        <v>7</v>
      </c>
      <c r="H106" s="1" t="n">
        <v>1</v>
      </c>
      <c r="I106" s="1" t="n">
        <v>6</v>
      </c>
      <c r="J106" s="1" t="n">
        <v>1</v>
      </c>
      <c r="K106" s="64" t="n">
        <f aca="false">+J106/F106*100</f>
        <v>14.2857142857143</v>
      </c>
    </row>
    <row r="107" customFormat="false" ht="12.8" hidden="false" customHeight="false" outlineLevel="0" collapsed="false">
      <c r="A107" s="274" t="s">
        <v>534</v>
      </c>
      <c r="B107" s="275" t="s">
        <v>535</v>
      </c>
      <c r="C107" s="271" t="n">
        <v>2023</v>
      </c>
      <c r="D107" s="1" t="s">
        <v>536</v>
      </c>
      <c r="E107" s="1" t="s">
        <v>537</v>
      </c>
      <c r="F107" s="1" t="n">
        <v>20</v>
      </c>
      <c r="G107" s="1" t="n">
        <v>1</v>
      </c>
      <c r="H107" s="1" t="n">
        <v>4</v>
      </c>
      <c r="I107" s="1" t="n">
        <v>15</v>
      </c>
      <c r="J107" s="1" t="n">
        <v>5</v>
      </c>
      <c r="K107" s="64" t="n">
        <f aca="false">+J107/F107*100</f>
        <v>25</v>
      </c>
    </row>
    <row r="108" customFormat="false" ht="12.8" hidden="false" customHeight="false" outlineLevel="0" collapsed="false">
      <c r="A108" s="274" t="s">
        <v>518</v>
      </c>
      <c r="B108" s="275" t="s">
        <v>519</v>
      </c>
      <c r="C108" s="271" t="n">
        <v>2023</v>
      </c>
      <c r="D108" s="1" t="s">
        <v>520</v>
      </c>
      <c r="E108" s="1" t="s">
        <v>521</v>
      </c>
      <c r="F108" s="1" t="n">
        <v>754</v>
      </c>
      <c r="G108" s="1" t="n">
        <v>117</v>
      </c>
      <c r="H108" s="1" t="n">
        <v>37</v>
      </c>
      <c r="I108" s="1" t="n">
        <v>600</v>
      </c>
      <c r="J108" s="1" t="n">
        <v>154</v>
      </c>
      <c r="K108" s="64" t="n">
        <f aca="false">+J108/F108*100</f>
        <v>20.4244031830239</v>
      </c>
    </row>
    <row r="109" customFormat="false" ht="12.8" hidden="false" customHeight="false" outlineLevel="0" collapsed="false">
      <c r="A109" s="272" t="s">
        <v>494</v>
      </c>
      <c r="B109" s="273" t="s">
        <v>495</v>
      </c>
      <c r="C109" s="271" t="n">
        <v>2023</v>
      </c>
      <c r="D109" s="1" t="s">
        <v>496</v>
      </c>
      <c r="E109" s="1" t="s">
        <v>497</v>
      </c>
      <c r="F109" s="1" t="n">
        <v>225</v>
      </c>
      <c r="G109" s="1" t="n">
        <v>10</v>
      </c>
      <c r="H109" s="1" t="n">
        <v>2</v>
      </c>
      <c r="I109" s="1" t="n">
        <v>213</v>
      </c>
      <c r="J109" s="1" t="n">
        <v>12</v>
      </c>
      <c r="K109" s="64" t="n">
        <f aca="false">+J109/F109*100</f>
        <v>5.33333333333333</v>
      </c>
    </row>
    <row r="110" customFormat="false" ht="12.8" hidden="false" customHeight="false" outlineLevel="0" collapsed="false">
      <c r="A110" s="272" t="s">
        <v>514</v>
      </c>
      <c r="B110" s="273" t="s">
        <v>515</v>
      </c>
      <c r="C110" s="271" t="n">
        <v>2023</v>
      </c>
      <c r="D110" s="1" t="s">
        <v>516</v>
      </c>
      <c r="E110" s="1" t="s">
        <v>517</v>
      </c>
      <c r="F110" s="1" t="n">
        <v>306</v>
      </c>
      <c r="G110" s="1" t="n">
        <v>64</v>
      </c>
      <c r="H110" s="1" t="n">
        <v>15</v>
      </c>
      <c r="I110" s="1" t="n">
        <v>227</v>
      </c>
      <c r="J110" s="1" t="n">
        <v>79</v>
      </c>
      <c r="K110" s="64" t="n">
        <f aca="false">+J110/F110*100</f>
        <v>25.8169934640523</v>
      </c>
    </row>
    <row r="111" customFormat="false" ht="12.8" hidden="false" customHeight="false" outlineLevel="0" collapsed="false">
      <c r="A111" s="272" t="s">
        <v>522</v>
      </c>
      <c r="B111" s="273" t="s">
        <v>523</v>
      </c>
      <c r="C111" s="271" t="n">
        <v>2023</v>
      </c>
      <c r="D111" s="1" t="s">
        <v>524</v>
      </c>
      <c r="E111" s="137" t="s">
        <v>525</v>
      </c>
      <c r="F111" s="1" t="n">
        <v>2334</v>
      </c>
      <c r="G111" s="1" t="n">
        <v>233</v>
      </c>
      <c r="H111" s="1" t="n">
        <v>668</v>
      </c>
      <c r="I111" s="1" t="n">
        <v>1433</v>
      </c>
      <c r="J111" s="1" t="n">
        <v>901</v>
      </c>
      <c r="K111" s="64" t="n">
        <f aca="false">+J111/F111*100</f>
        <v>38.6032562125107</v>
      </c>
    </row>
    <row r="112" customFormat="false" ht="12.8" hidden="false" customHeight="false" outlineLevel="0" collapsed="false">
      <c r="A112" s="272" t="s">
        <v>510</v>
      </c>
      <c r="B112" s="273" t="s">
        <v>511</v>
      </c>
      <c r="C112" s="271" t="n">
        <v>2023</v>
      </c>
      <c r="D112" s="1" t="s">
        <v>512</v>
      </c>
      <c r="E112" s="137" t="s">
        <v>513</v>
      </c>
      <c r="F112" s="1" t="n">
        <v>951</v>
      </c>
      <c r="G112" s="1" t="n">
        <v>232</v>
      </c>
      <c r="H112" s="1" t="n">
        <v>306</v>
      </c>
      <c r="I112" s="1" t="n">
        <v>413</v>
      </c>
      <c r="J112" s="1" t="n">
        <v>538</v>
      </c>
      <c r="K112" s="64" t="n">
        <f aca="false">+J112/F112*100</f>
        <v>56.5720294426919</v>
      </c>
    </row>
    <row r="113" customFormat="false" ht="12.8" hidden="false" customHeight="false" outlineLevel="0" collapsed="false">
      <c r="A113" s="272" t="s">
        <v>530</v>
      </c>
      <c r="B113" s="273" t="s">
        <v>531</v>
      </c>
      <c r="C113" s="271" t="n">
        <v>2023</v>
      </c>
      <c r="D113" s="1" t="s">
        <v>532</v>
      </c>
      <c r="E113" s="150" t="s">
        <v>533</v>
      </c>
      <c r="F113" s="1" t="n">
        <v>16</v>
      </c>
      <c r="G113" s="1" t="n">
        <v>2</v>
      </c>
      <c r="H113" s="1" t="n">
        <v>5</v>
      </c>
      <c r="I113" s="1" t="n">
        <v>9</v>
      </c>
      <c r="J113" s="1" t="n">
        <v>7</v>
      </c>
      <c r="K113" s="64" t="n">
        <f aca="false">+J113/F113*100</f>
        <v>43.75</v>
      </c>
    </row>
    <row r="114" customFormat="false" ht="12.8" hidden="false" customHeight="false" outlineLevel="0" collapsed="false">
      <c r="A114" s="272" t="s">
        <v>387</v>
      </c>
      <c r="B114" s="273" t="s">
        <v>388</v>
      </c>
      <c r="C114" s="271" t="n">
        <v>2023</v>
      </c>
      <c r="D114" s="1" t="s">
        <v>389</v>
      </c>
      <c r="E114" s="1" t="s">
        <v>390</v>
      </c>
      <c r="F114" s="1" t="n">
        <v>1504</v>
      </c>
      <c r="G114" s="1" t="n">
        <v>304</v>
      </c>
      <c r="H114" s="1" t="n">
        <v>41</v>
      </c>
      <c r="I114" s="1" t="n">
        <v>1159</v>
      </c>
      <c r="J114" s="1" t="n">
        <v>345</v>
      </c>
      <c r="K114" s="64" t="n">
        <f aca="false">+J114/F114*100</f>
        <v>22.938829787234</v>
      </c>
    </row>
    <row r="115" customFormat="false" ht="12.8" hidden="false" customHeight="false" outlineLevel="0" collapsed="false">
      <c r="A115" s="274" t="s">
        <v>526</v>
      </c>
      <c r="B115" s="275" t="s">
        <v>527</v>
      </c>
      <c r="C115" s="271" t="n">
        <v>2023</v>
      </c>
      <c r="D115" s="1" t="s">
        <v>528</v>
      </c>
      <c r="E115" s="150" t="s">
        <v>529</v>
      </c>
      <c r="F115" s="1" t="n">
        <v>10</v>
      </c>
      <c r="H115" s="1" t="n">
        <v>1</v>
      </c>
      <c r="I115" s="1" t="n">
        <v>9</v>
      </c>
      <c r="J115" s="1" t="n">
        <v>1</v>
      </c>
      <c r="K115" s="64" t="n">
        <f aca="false">+J115/F115*100</f>
        <v>10</v>
      </c>
    </row>
    <row r="116" customFormat="false" ht="12.8" hidden="false" customHeight="false" outlineLevel="0" collapsed="false">
      <c r="A116" s="272" t="s">
        <v>542</v>
      </c>
      <c r="B116" s="273" t="s">
        <v>543</v>
      </c>
      <c r="C116" s="271" t="n">
        <v>2023</v>
      </c>
      <c r="D116" s="1" t="s">
        <v>544</v>
      </c>
      <c r="E116" s="137" t="s">
        <v>545</v>
      </c>
      <c r="I116" s="1" t="n">
        <v>0</v>
      </c>
      <c r="J116" s="1" t="n">
        <v>0</v>
      </c>
      <c r="K116" s="64" t="e">
        <f aca="false">+J116/F116*100</f>
        <v>#DIV/0!</v>
      </c>
    </row>
    <row r="117" customFormat="false" ht="12.8" hidden="false" customHeight="false" outlineLevel="0" collapsed="false">
      <c r="A117" s="272" t="s">
        <v>538</v>
      </c>
      <c r="B117" s="273" t="s">
        <v>539</v>
      </c>
      <c r="C117" s="271" t="n">
        <v>2023</v>
      </c>
      <c r="D117" s="1" t="s">
        <v>540</v>
      </c>
      <c r="E117" s="1" t="s">
        <v>541</v>
      </c>
      <c r="F117" s="1" t="n">
        <v>740</v>
      </c>
      <c r="G117" s="1" t="n">
        <v>454</v>
      </c>
      <c r="H117" s="1" t="n">
        <v>56</v>
      </c>
      <c r="I117" s="1" t="n">
        <v>230</v>
      </c>
      <c r="J117" s="1" t="n">
        <v>510</v>
      </c>
      <c r="K117" s="64" t="n">
        <f aca="false">+J117/F117*100</f>
        <v>68.9189189189189</v>
      </c>
    </row>
    <row r="118" customFormat="false" ht="12.8" hidden="false" customHeight="false" outlineLevel="0" collapsed="false">
      <c r="A118" s="272" t="s">
        <v>558</v>
      </c>
      <c r="B118" s="273" t="s">
        <v>559</v>
      </c>
      <c r="C118" s="271" t="n">
        <v>2023</v>
      </c>
      <c r="D118" s="1" t="s">
        <v>560</v>
      </c>
      <c r="E118" s="1" t="s">
        <v>561</v>
      </c>
      <c r="F118" s="1" t="n">
        <v>30</v>
      </c>
      <c r="G118" s="1" t="n">
        <v>11</v>
      </c>
      <c r="H118" s="1" t="n">
        <v>1</v>
      </c>
      <c r="I118" s="1" t="n">
        <v>18</v>
      </c>
      <c r="J118" s="1" t="n">
        <v>12</v>
      </c>
      <c r="K118" s="64" t="n">
        <f aca="false">+J118/F118*100</f>
        <v>40</v>
      </c>
    </row>
    <row r="119" customFormat="false" ht="12.8" hidden="false" customHeight="false" outlineLevel="0" collapsed="false">
      <c r="A119" s="274" t="s">
        <v>574</v>
      </c>
      <c r="B119" s="275" t="s">
        <v>575</v>
      </c>
      <c r="C119" s="271" t="n">
        <v>2023</v>
      </c>
      <c r="D119" s="1" t="s">
        <v>576</v>
      </c>
      <c r="E119" s="1" t="s">
        <v>577</v>
      </c>
      <c r="I119" s="1" t="n">
        <v>0</v>
      </c>
      <c r="J119" s="1" t="n">
        <v>0</v>
      </c>
      <c r="K119" s="64"/>
    </row>
    <row r="120" customFormat="false" ht="12.8" hidden="false" customHeight="false" outlineLevel="0" collapsed="false">
      <c r="A120" s="272" t="s">
        <v>578</v>
      </c>
      <c r="B120" s="273" t="s">
        <v>579</v>
      </c>
      <c r="C120" s="271" t="n">
        <v>2023</v>
      </c>
      <c r="D120" s="1" t="s">
        <v>580</v>
      </c>
      <c r="E120" s="137" t="s">
        <v>581</v>
      </c>
      <c r="F120" s="1" t="n">
        <v>16</v>
      </c>
      <c r="G120" s="1" t="n">
        <v>2</v>
      </c>
      <c r="H120" s="1" t="n">
        <v>1</v>
      </c>
      <c r="I120" s="1" t="n">
        <v>13</v>
      </c>
      <c r="J120" s="1" t="n">
        <v>3</v>
      </c>
      <c r="K120" s="64" t="n">
        <f aca="false">+J120/F120*100</f>
        <v>18.75</v>
      </c>
    </row>
    <row r="121" customFormat="false" ht="12.8" hidden="false" customHeight="false" outlineLevel="0" collapsed="false">
      <c r="A121" s="274" t="s">
        <v>546</v>
      </c>
      <c r="B121" s="275" t="s">
        <v>547</v>
      </c>
      <c r="C121" s="271" t="n">
        <v>2023</v>
      </c>
      <c r="D121" s="1" t="s">
        <v>548</v>
      </c>
      <c r="E121" s="1" t="s">
        <v>549</v>
      </c>
      <c r="F121" s="1" t="n">
        <v>1054</v>
      </c>
      <c r="G121" s="1" t="n">
        <v>135</v>
      </c>
      <c r="H121" s="1" t="n">
        <v>40</v>
      </c>
      <c r="I121" s="1" t="n">
        <v>879</v>
      </c>
      <c r="J121" s="1" t="n">
        <v>175</v>
      </c>
      <c r="K121" s="64" t="n">
        <f aca="false">+J121/F121*100</f>
        <v>16.6034155597723</v>
      </c>
    </row>
    <row r="122" customFormat="false" ht="12.8" hidden="false" customHeight="false" outlineLevel="0" collapsed="false">
      <c r="A122" s="272" t="s">
        <v>554</v>
      </c>
      <c r="B122" s="273" t="s">
        <v>555</v>
      </c>
      <c r="C122" s="271" t="n">
        <v>2023</v>
      </c>
      <c r="D122" s="1" t="s">
        <v>556</v>
      </c>
      <c r="E122" s="137" t="s">
        <v>557</v>
      </c>
      <c r="F122" s="1" t="n">
        <v>6</v>
      </c>
      <c r="G122" s="1" t="n">
        <v>2</v>
      </c>
      <c r="I122" s="1" t="n">
        <v>4</v>
      </c>
      <c r="J122" s="1" t="n">
        <v>2</v>
      </c>
      <c r="K122" s="64" t="n">
        <f aca="false">+J122/F122*100</f>
        <v>33.3333333333333</v>
      </c>
    </row>
    <row r="123" customFormat="false" ht="12.8" hidden="false" customHeight="false" outlineLevel="0" collapsed="false">
      <c r="A123" s="272" t="s">
        <v>550</v>
      </c>
      <c r="B123" s="273" t="s">
        <v>551</v>
      </c>
      <c r="C123" s="271" t="n">
        <v>2023</v>
      </c>
      <c r="D123" s="1" t="s">
        <v>552</v>
      </c>
      <c r="E123" s="1" t="s">
        <v>553</v>
      </c>
      <c r="F123" s="1" t="n">
        <v>134</v>
      </c>
      <c r="G123" s="1" t="n">
        <v>24</v>
      </c>
      <c r="H123" s="1" t="n">
        <v>6</v>
      </c>
      <c r="I123" s="1" t="n">
        <v>104</v>
      </c>
      <c r="J123" s="1" t="n">
        <v>30</v>
      </c>
      <c r="K123" s="64" t="n">
        <f aca="false">+J123/F123*100</f>
        <v>22.3880597014925</v>
      </c>
    </row>
    <row r="124" customFormat="false" ht="12.8" hidden="false" customHeight="false" outlineLevel="0" collapsed="false">
      <c r="C124" s="271" t="n">
        <v>2023</v>
      </c>
      <c r="D124" s="1" t="s">
        <v>626</v>
      </c>
      <c r="E124" s="1" t="s">
        <v>14</v>
      </c>
      <c r="F124" s="1" t="n">
        <v>66358</v>
      </c>
      <c r="G124" s="1" t="n">
        <v>9462</v>
      </c>
      <c r="H124" s="1" t="n">
        <v>4144</v>
      </c>
      <c r="I124" s="1" t="n">
        <v>52752</v>
      </c>
      <c r="J124" s="1" t="n">
        <v>13606</v>
      </c>
      <c r="K124" s="64" t="n">
        <f aca="false">+J124/F124*100</f>
        <v>20.5039332107658</v>
      </c>
    </row>
    <row r="125" customFormat="false" ht="12.8" hidden="false" customHeight="false" outlineLevel="0" collapsed="false">
      <c r="A125" s="272" t="s">
        <v>566</v>
      </c>
      <c r="B125" s="273" t="s">
        <v>567</v>
      </c>
      <c r="C125" s="271" t="n">
        <v>2023</v>
      </c>
      <c r="D125" s="1" t="s">
        <v>568</v>
      </c>
      <c r="E125" s="1" t="s">
        <v>569</v>
      </c>
      <c r="F125" s="1" t="n">
        <v>195</v>
      </c>
      <c r="G125" s="1" t="n">
        <v>10</v>
      </c>
      <c r="H125" s="1" t="n">
        <v>16</v>
      </c>
      <c r="I125" s="1" t="n">
        <v>169</v>
      </c>
      <c r="J125" s="1" t="n">
        <v>26</v>
      </c>
      <c r="K125" s="64" t="n">
        <f aca="false">+J125/F125*100</f>
        <v>13.3333333333333</v>
      </c>
    </row>
    <row r="126" customFormat="false" ht="12.8" hidden="false" customHeight="false" outlineLevel="0" collapsed="false">
      <c r="A126" s="274" t="s">
        <v>562</v>
      </c>
      <c r="B126" s="275" t="s">
        <v>563</v>
      </c>
      <c r="C126" s="271" t="n">
        <v>2023</v>
      </c>
      <c r="D126" s="1" t="s">
        <v>564</v>
      </c>
      <c r="E126" s="137" t="s">
        <v>565</v>
      </c>
      <c r="I126" s="1" t="n">
        <v>0</v>
      </c>
      <c r="J126" s="1" t="n">
        <v>0</v>
      </c>
      <c r="K126" s="64"/>
    </row>
    <row r="127" customFormat="false" ht="12.8" hidden="false" customHeight="false" outlineLevel="0" collapsed="false">
      <c r="A127" s="274" t="s">
        <v>570</v>
      </c>
      <c r="B127" s="275" t="s">
        <v>571</v>
      </c>
      <c r="C127" s="271" t="n">
        <v>2023</v>
      </c>
      <c r="D127" s="1" t="s">
        <v>572</v>
      </c>
      <c r="E127" s="137" t="s">
        <v>573</v>
      </c>
      <c r="F127" s="1" t="n">
        <v>7558</v>
      </c>
      <c r="G127" s="1" t="n">
        <v>1345</v>
      </c>
      <c r="H127" s="1" t="n">
        <v>72</v>
      </c>
      <c r="I127" s="1" t="n">
        <v>6141</v>
      </c>
      <c r="J127" s="1" t="n">
        <v>1417</v>
      </c>
      <c r="K127" s="64" t="n">
        <f aca="false">+J127/F127*100</f>
        <v>18.748346123313</v>
      </c>
    </row>
    <row r="128" customFormat="false" ht="12.8" hidden="false" customHeight="false" outlineLevel="0" collapsed="false">
      <c r="A128" s="274" t="s">
        <v>582</v>
      </c>
      <c r="B128" s="275" t="s">
        <v>583</v>
      </c>
      <c r="C128" s="271" t="n">
        <v>2023</v>
      </c>
      <c r="D128" s="1" t="s">
        <v>584</v>
      </c>
      <c r="E128" s="1" t="s">
        <v>585</v>
      </c>
      <c r="F128" s="1" t="n">
        <v>311</v>
      </c>
      <c r="G128" s="1" t="n">
        <v>46</v>
      </c>
      <c r="H128" s="1" t="n">
        <v>131</v>
      </c>
      <c r="I128" s="1" t="n">
        <v>134</v>
      </c>
      <c r="J128" s="1" t="n">
        <v>177</v>
      </c>
      <c r="K128" s="64" t="n">
        <f aca="false">+J128/F128*100</f>
        <v>56.9131832797428</v>
      </c>
    </row>
    <row r="129" customFormat="false" ht="12.8" hidden="false" customHeight="false" outlineLevel="0" collapsed="false">
      <c r="A129" s="274" t="s">
        <v>598</v>
      </c>
      <c r="B129" s="275" t="s">
        <v>599</v>
      </c>
      <c r="C129" s="271" t="n">
        <v>2023</v>
      </c>
      <c r="D129" s="1" t="s">
        <v>600</v>
      </c>
      <c r="E129" s="1" t="s">
        <v>601</v>
      </c>
      <c r="F129" s="1" t="n">
        <v>435</v>
      </c>
      <c r="G129" s="1" t="n">
        <v>89</v>
      </c>
      <c r="H129" s="1" t="n">
        <v>54</v>
      </c>
      <c r="I129" s="1" t="n">
        <v>292</v>
      </c>
      <c r="J129" s="1" t="n">
        <v>143</v>
      </c>
      <c r="K129" s="64" t="n">
        <f aca="false">+J129/F129*100</f>
        <v>32.8735632183908</v>
      </c>
    </row>
    <row r="130" customFormat="false" ht="12.8" hidden="false" customHeight="false" outlineLevel="0" collapsed="false">
      <c r="A130" s="272" t="s">
        <v>602</v>
      </c>
      <c r="B130" s="273" t="s">
        <v>603</v>
      </c>
      <c r="C130" s="271" t="n">
        <v>2023</v>
      </c>
      <c r="D130" s="1" t="s">
        <v>604</v>
      </c>
      <c r="E130" s="1" t="s">
        <v>605</v>
      </c>
      <c r="F130" s="1" t="n">
        <v>20</v>
      </c>
      <c r="G130" s="1" t="n">
        <v>4</v>
      </c>
      <c r="H130" s="1" t="n">
        <v>1</v>
      </c>
      <c r="I130" s="1" t="n">
        <v>15</v>
      </c>
      <c r="J130" s="1" t="n">
        <v>5</v>
      </c>
      <c r="K130" s="64" t="n">
        <f aca="false">+J130/F130*100</f>
        <v>25</v>
      </c>
    </row>
    <row r="131" customFormat="false" ht="12.8" hidden="false" customHeight="false" outlineLevel="0" collapsed="false">
      <c r="A131" s="274" t="s">
        <v>610</v>
      </c>
      <c r="B131" s="275" t="s">
        <v>611</v>
      </c>
      <c r="C131" s="271" t="n">
        <v>2023</v>
      </c>
      <c r="D131" s="1" t="s">
        <v>612</v>
      </c>
      <c r="E131" s="1" t="s">
        <v>613</v>
      </c>
      <c r="F131" s="1" t="n">
        <v>65</v>
      </c>
      <c r="G131" s="1" t="n">
        <v>13</v>
      </c>
      <c r="H131" s="1" t="n">
        <v>15</v>
      </c>
      <c r="I131" s="1" t="n">
        <v>37</v>
      </c>
      <c r="J131" s="1" t="n">
        <v>28</v>
      </c>
      <c r="K131" s="64" t="n">
        <f aca="false">+J131/F131*100</f>
        <v>43.0769230769231</v>
      </c>
    </row>
    <row r="132" customFormat="false" ht="12.8" hidden="false" customHeight="false" outlineLevel="0" collapsed="false">
      <c r="A132" s="272" t="s">
        <v>618</v>
      </c>
      <c r="B132" s="273" t="s">
        <v>619</v>
      </c>
      <c r="C132" s="271" t="n">
        <v>2023</v>
      </c>
      <c r="D132" s="1" t="s">
        <v>620</v>
      </c>
      <c r="E132" s="137" t="s">
        <v>621</v>
      </c>
      <c r="F132" s="1" t="n">
        <v>1</v>
      </c>
      <c r="I132" s="1" t="n">
        <v>1</v>
      </c>
      <c r="J132" s="1" t="n">
        <v>0</v>
      </c>
      <c r="K132" s="64" t="n">
        <f aca="false">+J132/F132*100</f>
        <v>0</v>
      </c>
    </row>
    <row r="133" customFormat="false" ht="12.8" hidden="false" customHeight="false" outlineLevel="0" collapsed="false">
      <c r="A133" s="277" t="s">
        <v>622</v>
      </c>
      <c r="B133" s="277" t="s">
        <v>623</v>
      </c>
      <c r="C133" s="271" t="n">
        <v>2023</v>
      </c>
      <c r="D133" s="1" t="s">
        <v>624</v>
      </c>
      <c r="E133" s="1" t="s">
        <v>625</v>
      </c>
      <c r="F133" s="1" t="n">
        <v>7</v>
      </c>
      <c r="G133" s="1" t="n">
        <v>1</v>
      </c>
      <c r="H133" s="1" t="n">
        <v>2</v>
      </c>
      <c r="I133" s="1" t="n">
        <v>4</v>
      </c>
      <c r="J133" s="1" t="n">
        <v>3</v>
      </c>
      <c r="K133" s="64" t="n">
        <f aca="false">+J133/F133*100</f>
        <v>42.8571428571429</v>
      </c>
    </row>
  </sheetData>
  <autoFilter ref="A1:K133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048576"/>
  <sheetViews>
    <sheetView showFormulas="false" showGridLines="true" showRowColHeaders="true" showZeros="true" rightToLeft="false" tabSelected="false" showOutlineSymbols="true" defaultGridColor="true" view="normal" topLeftCell="B1" colorId="64" zoomScale="131" zoomScaleNormal="131" zoomScalePageLayoutView="100" workbookViewId="0">
      <selection pane="topLeft" activeCell="C1" activeCellId="0" sqref="C1"/>
    </sheetView>
  </sheetViews>
  <sheetFormatPr defaultColWidth="11.53515625" defaultRowHeight="12.65" customHeight="true" zeroHeight="false" outlineLevelRow="0" outlineLevelCol="0"/>
  <cols>
    <col collapsed="false" customWidth="true" hidden="false" outlineLevel="0" max="1" min="1" style="269" width="13.75"/>
    <col collapsed="false" customWidth="true" hidden="false" outlineLevel="0" max="2" min="2" style="269" width="14.17"/>
    <col collapsed="false" customWidth="true" hidden="false" outlineLevel="0" max="3" min="3" style="1" width="8.19"/>
    <col collapsed="false" customWidth="true" hidden="false" outlineLevel="0" max="4" min="4" style="1" width="24.27"/>
    <col collapsed="false" customWidth="true" hidden="false" outlineLevel="0" max="5" min="5" style="88" width="11.65"/>
    <col collapsed="false" customWidth="true" hidden="false" outlineLevel="0" max="6" min="6" style="1" width="12.44"/>
    <col collapsed="false" customWidth="true" hidden="false" outlineLevel="0" max="7" min="7" style="1" width="15.1"/>
    <col collapsed="false" customWidth="true" hidden="false" outlineLevel="0" max="8" min="8" style="1" width="10.98"/>
    <col collapsed="false" customWidth="true" hidden="false" outlineLevel="0" max="9" min="9" style="1" width="14.31"/>
    <col collapsed="false" customWidth="true" hidden="false" outlineLevel="0" max="10" min="10" style="1" width="15.77"/>
    <col collapsed="false" customWidth="true" hidden="false" outlineLevel="0" max="11" min="11" style="1" width="15.51"/>
    <col collapsed="false" customWidth="false" hidden="false" outlineLevel="0" max="12" min="12" style="134" width="11.53"/>
  </cols>
  <sheetData>
    <row r="1" customFormat="false" ht="12.65" hidden="false" customHeight="false" outlineLevel="0" collapsed="false">
      <c r="A1" s="278" t="s">
        <v>100</v>
      </c>
      <c r="B1" s="278" t="s">
        <v>101</v>
      </c>
      <c r="C1" s="279" t="s">
        <v>634</v>
      </c>
      <c r="D1" s="280" t="s">
        <v>635</v>
      </c>
      <c r="E1" s="281" t="s">
        <v>953</v>
      </c>
      <c r="F1" s="280" t="s">
        <v>637</v>
      </c>
      <c r="G1" s="280" t="s">
        <v>703</v>
      </c>
      <c r="H1" s="280" t="s">
        <v>704</v>
      </c>
      <c r="I1" s="280" t="s">
        <v>705</v>
      </c>
      <c r="J1" s="280" t="s">
        <v>706</v>
      </c>
      <c r="K1" s="280" t="s">
        <v>952</v>
      </c>
      <c r="L1" s="134" t="s">
        <v>954</v>
      </c>
    </row>
    <row r="2" customFormat="false" ht="12.65" hidden="false" customHeight="false" outlineLevel="0" collapsed="false">
      <c r="A2" s="282" t="s">
        <v>105</v>
      </c>
      <c r="B2" s="282" t="s">
        <v>106</v>
      </c>
      <c r="C2" s="117" t="s">
        <v>107</v>
      </c>
      <c r="D2" s="283" t="s">
        <v>642</v>
      </c>
      <c r="E2" s="284" t="n">
        <v>5496</v>
      </c>
      <c r="F2" s="117" t="n">
        <v>5754</v>
      </c>
      <c r="G2" s="117" t="n">
        <v>1648</v>
      </c>
      <c r="H2" s="117" t="n">
        <v>584</v>
      </c>
      <c r="I2" s="117" t="n">
        <f aca="false">+F2-J2</f>
        <v>3522</v>
      </c>
      <c r="J2" s="117" t="n">
        <f aca="false">+G2+H2</f>
        <v>2232</v>
      </c>
      <c r="K2" s="285" t="n">
        <f aca="false">+J2/F2*100</f>
        <v>38.7904066736184</v>
      </c>
      <c r="L2" s="134" t="s">
        <v>955</v>
      </c>
    </row>
    <row r="3" customFormat="false" ht="12.65" hidden="false" customHeight="false" outlineLevel="0" collapsed="false">
      <c r="A3" s="286" t="s">
        <v>109</v>
      </c>
      <c r="B3" s="286" t="s">
        <v>110</v>
      </c>
      <c r="C3" s="70" t="s">
        <v>111</v>
      </c>
      <c r="D3" s="287" t="s">
        <v>643</v>
      </c>
      <c r="E3" s="288" t="n">
        <v>2037</v>
      </c>
      <c r="F3" s="70" t="n">
        <v>1144</v>
      </c>
      <c r="G3" s="70" t="n">
        <v>18</v>
      </c>
      <c r="H3" s="70" t="n">
        <v>93</v>
      </c>
      <c r="I3" s="70" t="n">
        <f aca="false">+F3-J3</f>
        <v>1033</v>
      </c>
      <c r="J3" s="70" t="n">
        <f aca="false">+G3+H3</f>
        <v>111</v>
      </c>
      <c r="K3" s="289" t="n">
        <f aca="false">+J3/F3*100</f>
        <v>9.7027972027972</v>
      </c>
      <c r="L3" s="134" t="s">
        <v>955</v>
      </c>
    </row>
    <row r="4" customFormat="false" ht="12.65" hidden="false" customHeight="false" outlineLevel="0" collapsed="false">
      <c r="A4" s="282" t="s">
        <v>113</v>
      </c>
      <c r="B4" s="282" t="s">
        <v>114</v>
      </c>
      <c r="C4" s="117" t="s">
        <v>115</v>
      </c>
      <c r="D4" s="117" t="s">
        <v>956</v>
      </c>
      <c r="E4" s="284" t="n">
        <v>1526</v>
      </c>
      <c r="F4" s="117" t="n">
        <v>1343</v>
      </c>
      <c r="G4" s="117" t="n">
        <v>33</v>
      </c>
      <c r="H4" s="117" t="n">
        <v>43</v>
      </c>
      <c r="I4" s="117" t="n">
        <f aca="false">+F4-J4</f>
        <v>1267</v>
      </c>
      <c r="J4" s="117" t="n">
        <f aca="false">+G4+H4</f>
        <v>76</v>
      </c>
      <c r="K4" s="285" t="n">
        <f aca="false">+J4/F4*100</f>
        <v>5.65897244973939</v>
      </c>
      <c r="L4" s="134" t="s">
        <v>955</v>
      </c>
    </row>
    <row r="5" customFormat="false" ht="12.65" hidden="false" customHeight="false" outlineLevel="0" collapsed="false">
      <c r="A5" s="286" t="s">
        <v>117</v>
      </c>
      <c r="B5" s="286" t="s">
        <v>118</v>
      </c>
      <c r="C5" s="70" t="s">
        <v>119</v>
      </c>
      <c r="D5" s="70" t="s">
        <v>645</v>
      </c>
      <c r="E5" s="288" t="n">
        <v>536</v>
      </c>
      <c r="F5" s="70" t="n">
        <v>626</v>
      </c>
      <c r="G5" s="70" t="n">
        <v>26</v>
      </c>
      <c r="H5" s="70" t="n">
        <v>55</v>
      </c>
      <c r="I5" s="70" t="n">
        <f aca="false">+F5-J5</f>
        <v>545</v>
      </c>
      <c r="J5" s="70" t="n">
        <f aca="false">+G5+H5</f>
        <v>81</v>
      </c>
      <c r="K5" s="289" t="n">
        <f aca="false">+J5/F5*100</f>
        <v>12.9392971246006</v>
      </c>
      <c r="L5" s="134" t="s">
        <v>955</v>
      </c>
    </row>
    <row r="6" customFormat="false" ht="12.65" hidden="false" customHeight="false" outlineLevel="0" collapsed="false">
      <c r="A6" s="282" t="s">
        <v>121</v>
      </c>
      <c r="B6" s="282" t="s">
        <v>122</v>
      </c>
      <c r="C6" s="117" t="s">
        <v>123</v>
      </c>
      <c r="D6" s="118" t="s">
        <v>646</v>
      </c>
      <c r="E6" s="117" t="n">
        <v>6</v>
      </c>
      <c r="F6" s="117" t="n">
        <v>6</v>
      </c>
      <c r="G6" s="117"/>
      <c r="H6" s="117"/>
      <c r="I6" s="117" t="n">
        <f aca="false">+F6-J6</f>
        <v>6</v>
      </c>
      <c r="J6" s="117" t="n">
        <f aca="false">+G6+H6</f>
        <v>0</v>
      </c>
      <c r="K6" s="285" t="n">
        <f aca="false">+J6/F6*100</f>
        <v>0</v>
      </c>
      <c r="L6" s="134" t="s">
        <v>955</v>
      </c>
    </row>
    <row r="7" customFormat="false" ht="12.65" hidden="false" customHeight="false" outlineLevel="0" collapsed="false">
      <c r="A7" s="286" t="s">
        <v>125</v>
      </c>
      <c r="B7" s="286" t="s">
        <v>126</v>
      </c>
      <c r="C7" s="70" t="s">
        <v>127</v>
      </c>
      <c r="D7" s="70" t="s">
        <v>957</v>
      </c>
      <c r="E7" s="288" t="n">
        <v>315</v>
      </c>
      <c r="F7" s="70" t="n">
        <v>308</v>
      </c>
      <c r="G7" s="70" t="n">
        <v>36</v>
      </c>
      <c r="H7" s="70" t="n">
        <v>10</v>
      </c>
      <c r="I7" s="70" t="n">
        <f aca="false">+F7-J7</f>
        <v>262</v>
      </c>
      <c r="J7" s="70" t="n">
        <f aca="false">+G7+H7</f>
        <v>46</v>
      </c>
      <c r="K7" s="289" t="n">
        <f aca="false">+J7/F7*100</f>
        <v>14.9350649350649</v>
      </c>
      <c r="L7" s="134" t="s">
        <v>955</v>
      </c>
    </row>
    <row r="8" customFormat="false" ht="12.65" hidden="false" customHeight="false" outlineLevel="0" collapsed="false">
      <c r="A8" s="282" t="s">
        <v>129</v>
      </c>
      <c r="B8" s="282" t="s">
        <v>130</v>
      </c>
      <c r="C8" s="117" t="s">
        <v>131</v>
      </c>
      <c r="D8" s="117" t="s">
        <v>958</v>
      </c>
      <c r="E8" s="284" t="n">
        <v>61</v>
      </c>
      <c r="F8" s="117" t="n">
        <v>48</v>
      </c>
      <c r="G8" s="117" t="n">
        <v>1</v>
      </c>
      <c r="H8" s="117" t="n">
        <v>1</v>
      </c>
      <c r="I8" s="117" t="n">
        <f aca="false">+F8-J8</f>
        <v>46</v>
      </c>
      <c r="J8" s="117" t="n">
        <f aca="false">+G8+H8</f>
        <v>2</v>
      </c>
      <c r="K8" s="285" t="n">
        <f aca="false">+J8/F8*100</f>
        <v>4.16666666666667</v>
      </c>
      <c r="L8" s="134" t="s">
        <v>955</v>
      </c>
    </row>
    <row r="9" customFormat="false" ht="12.65" hidden="false" customHeight="false" outlineLevel="0" collapsed="false">
      <c r="A9" s="286" t="s">
        <v>133</v>
      </c>
      <c r="B9" s="286" t="s">
        <v>134</v>
      </c>
      <c r="C9" s="70" t="s">
        <v>135</v>
      </c>
      <c r="D9" s="287" t="s">
        <v>649</v>
      </c>
      <c r="E9" s="288" t="n">
        <v>8125</v>
      </c>
      <c r="F9" s="70" t="n">
        <v>8280</v>
      </c>
      <c r="G9" s="70" t="n">
        <v>658</v>
      </c>
      <c r="H9" s="70" t="n">
        <v>218</v>
      </c>
      <c r="I9" s="70" t="n">
        <f aca="false">+F9-J9</f>
        <v>7404</v>
      </c>
      <c r="J9" s="70" t="n">
        <f aca="false">+G9+H9</f>
        <v>876</v>
      </c>
      <c r="K9" s="289" t="n">
        <f aca="false">+J9/F9*100</f>
        <v>10.5797101449275</v>
      </c>
      <c r="L9" s="134" t="s">
        <v>955</v>
      </c>
    </row>
    <row r="10" customFormat="false" ht="12.65" hidden="false" customHeight="false" outlineLevel="0" collapsed="false">
      <c r="A10" s="282" t="s">
        <v>137</v>
      </c>
      <c r="B10" s="282" t="s">
        <v>138</v>
      </c>
      <c r="C10" s="117" t="s">
        <v>139</v>
      </c>
      <c r="D10" s="117" t="s">
        <v>959</v>
      </c>
      <c r="E10" s="284" t="n">
        <v>162</v>
      </c>
      <c r="F10" s="117" t="n">
        <v>180</v>
      </c>
      <c r="G10" s="117" t="n">
        <v>31</v>
      </c>
      <c r="H10" s="117" t="n">
        <v>40</v>
      </c>
      <c r="I10" s="117" t="n">
        <f aca="false">+F10-J10</f>
        <v>109</v>
      </c>
      <c r="J10" s="117" t="n">
        <f aca="false">+G10+H10</f>
        <v>71</v>
      </c>
      <c r="K10" s="285" t="n">
        <f aca="false">+J10/F10*100</f>
        <v>39.4444444444444</v>
      </c>
      <c r="L10" s="134" t="s">
        <v>955</v>
      </c>
    </row>
    <row r="11" customFormat="false" ht="12.65" hidden="false" customHeight="false" outlineLevel="0" collapsed="false">
      <c r="A11" s="286" t="s">
        <v>141</v>
      </c>
      <c r="B11" s="286" t="s">
        <v>142</v>
      </c>
      <c r="C11" s="70" t="s">
        <v>143</v>
      </c>
      <c r="D11" s="287" t="s">
        <v>650</v>
      </c>
      <c r="E11" s="288" t="n">
        <v>1</v>
      </c>
      <c r="F11" s="70" t="n">
        <v>1</v>
      </c>
      <c r="G11" s="70"/>
      <c r="H11" s="70"/>
      <c r="I11" s="70" t="n">
        <f aca="false">+F11-J11</f>
        <v>1</v>
      </c>
      <c r="J11" s="70" t="n">
        <f aca="false">+G11+H11</f>
        <v>0</v>
      </c>
      <c r="K11" s="289" t="n">
        <f aca="false">+J11/F11*100</f>
        <v>0</v>
      </c>
      <c r="L11" s="134" t="s">
        <v>955</v>
      </c>
    </row>
    <row r="12" customFormat="false" ht="12.65" hidden="false" customHeight="false" outlineLevel="0" collapsed="false">
      <c r="A12" s="282" t="s">
        <v>145</v>
      </c>
      <c r="B12" s="282" t="s">
        <v>146</v>
      </c>
      <c r="C12" s="117" t="s">
        <v>147</v>
      </c>
      <c r="D12" s="118" t="s">
        <v>960</v>
      </c>
      <c r="E12" s="284" t="n">
        <v>1</v>
      </c>
      <c r="F12" s="117" t="n">
        <v>1</v>
      </c>
      <c r="G12" s="117"/>
      <c r="H12" s="117"/>
      <c r="I12" s="117" t="n">
        <f aca="false">+F12-J12</f>
        <v>1</v>
      </c>
      <c r="J12" s="117" t="n">
        <f aca="false">+G12+H12</f>
        <v>0</v>
      </c>
      <c r="K12" s="285" t="n">
        <f aca="false">+J12/F12*100</f>
        <v>0</v>
      </c>
      <c r="L12" s="134" t="s">
        <v>955</v>
      </c>
    </row>
    <row r="13" customFormat="false" ht="12.65" hidden="false" customHeight="false" outlineLevel="0" collapsed="false">
      <c r="A13" s="286" t="s">
        <v>149</v>
      </c>
      <c r="B13" s="286" t="s">
        <v>150</v>
      </c>
      <c r="C13" s="70" t="s">
        <v>151</v>
      </c>
      <c r="D13" s="70" t="s">
        <v>961</v>
      </c>
      <c r="E13" s="288" t="n">
        <v>208</v>
      </c>
      <c r="F13" s="70" t="n">
        <v>147</v>
      </c>
      <c r="G13" s="70" t="n">
        <v>21</v>
      </c>
      <c r="H13" s="70" t="n">
        <v>2</v>
      </c>
      <c r="I13" s="70" t="n">
        <f aca="false">+F13-J13</f>
        <v>124</v>
      </c>
      <c r="J13" s="70" t="n">
        <f aca="false">+G13+H13</f>
        <v>23</v>
      </c>
      <c r="K13" s="289" t="n">
        <f aca="false">+J13/F13*100</f>
        <v>15.6462585034014</v>
      </c>
      <c r="L13" s="134" t="s">
        <v>955</v>
      </c>
    </row>
    <row r="14" customFormat="false" ht="12.65" hidden="false" customHeight="false" outlineLevel="0" collapsed="false">
      <c r="A14" s="282" t="s">
        <v>153</v>
      </c>
      <c r="B14" s="282" t="s">
        <v>154</v>
      </c>
      <c r="C14" s="117" t="s">
        <v>155</v>
      </c>
      <c r="D14" s="117" t="s">
        <v>962</v>
      </c>
      <c r="E14" s="284" t="n">
        <v>162</v>
      </c>
      <c r="F14" s="117" t="n">
        <v>165</v>
      </c>
      <c r="G14" s="117" t="n">
        <v>15</v>
      </c>
      <c r="H14" s="117" t="n">
        <v>10</v>
      </c>
      <c r="I14" s="117" t="n">
        <f aca="false">+F14-J14</f>
        <v>140</v>
      </c>
      <c r="J14" s="117" t="n">
        <f aca="false">+G14+H14</f>
        <v>25</v>
      </c>
      <c r="K14" s="285" t="n">
        <f aca="false">+J14/F14*100</f>
        <v>15.1515151515152</v>
      </c>
      <c r="L14" s="134" t="s">
        <v>955</v>
      </c>
    </row>
    <row r="15" customFormat="false" ht="12.65" hidden="false" customHeight="false" outlineLevel="0" collapsed="false">
      <c r="A15" s="286" t="s">
        <v>157</v>
      </c>
      <c r="B15" s="286" t="s">
        <v>158</v>
      </c>
      <c r="C15" s="70" t="s">
        <v>159</v>
      </c>
      <c r="D15" s="70" t="s">
        <v>652</v>
      </c>
      <c r="E15" s="288" t="n">
        <v>3</v>
      </c>
      <c r="F15" s="70" t="n">
        <v>3</v>
      </c>
      <c r="G15" s="70"/>
      <c r="H15" s="70" t="n">
        <v>1</v>
      </c>
      <c r="I15" s="70" t="n">
        <f aca="false">+F15-J15</f>
        <v>2</v>
      </c>
      <c r="J15" s="70" t="n">
        <f aca="false">+G15+H15</f>
        <v>1</v>
      </c>
      <c r="K15" s="289" t="n">
        <f aca="false">+J15/F15*100</f>
        <v>33.3333333333333</v>
      </c>
      <c r="L15" s="134" t="s">
        <v>955</v>
      </c>
    </row>
    <row r="16" customFormat="false" ht="12.65" hidden="false" customHeight="false" outlineLevel="0" collapsed="false">
      <c r="A16" s="282" t="s">
        <v>161</v>
      </c>
      <c r="B16" s="282" t="s">
        <v>162</v>
      </c>
      <c r="C16" s="117" t="s">
        <v>163</v>
      </c>
      <c r="D16" s="117" t="s">
        <v>963</v>
      </c>
      <c r="E16" s="284" t="n">
        <v>98</v>
      </c>
      <c r="F16" s="117" t="n">
        <v>79</v>
      </c>
      <c r="G16" s="117" t="n">
        <v>4</v>
      </c>
      <c r="H16" s="117" t="n">
        <v>3</v>
      </c>
      <c r="I16" s="117" t="n">
        <f aca="false">+F16-J16</f>
        <v>72</v>
      </c>
      <c r="J16" s="117" t="n">
        <f aca="false">+G16+H16</f>
        <v>7</v>
      </c>
      <c r="K16" s="285" t="n">
        <f aca="false">+J16/F16*100</f>
        <v>8.86075949367089</v>
      </c>
      <c r="L16" s="134" t="s">
        <v>955</v>
      </c>
    </row>
    <row r="17" customFormat="false" ht="12.65" hidden="false" customHeight="false" outlineLevel="0" collapsed="false">
      <c r="A17" s="286" t="s">
        <v>165</v>
      </c>
      <c r="B17" s="286" t="s">
        <v>166</v>
      </c>
      <c r="C17" s="70" t="s">
        <v>167</v>
      </c>
      <c r="D17" s="70" t="s">
        <v>654</v>
      </c>
      <c r="E17" s="288" t="n">
        <v>3</v>
      </c>
      <c r="F17" s="70" t="n">
        <v>4</v>
      </c>
      <c r="G17" s="70" t="n">
        <v>1</v>
      </c>
      <c r="H17" s="70" t="n">
        <v>0</v>
      </c>
      <c r="I17" s="70" t="n">
        <f aca="false">+F17-J17</f>
        <v>3</v>
      </c>
      <c r="J17" s="70" t="n">
        <f aca="false">+G17+H17</f>
        <v>1</v>
      </c>
      <c r="K17" s="289" t="n">
        <f aca="false">+J17/F17*100</f>
        <v>25</v>
      </c>
      <c r="L17" s="134" t="s">
        <v>955</v>
      </c>
    </row>
    <row r="18" customFormat="false" ht="12.65" hidden="false" customHeight="false" outlineLevel="0" collapsed="false">
      <c r="A18" s="282" t="s">
        <v>169</v>
      </c>
      <c r="B18" s="282" t="s">
        <v>170</v>
      </c>
      <c r="C18" s="117" t="s">
        <v>171</v>
      </c>
      <c r="D18" s="117" t="s">
        <v>964</v>
      </c>
      <c r="E18" s="284" t="n">
        <v>58</v>
      </c>
      <c r="F18" s="117" t="n">
        <v>52</v>
      </c>
      <c r="G18" s="117" t="n">
        <v>15</v>
      </c>
      <c r="H18" s="117" t="n">
        <v>2</v>
      </c>
      <c r="I18" s="117" t="n">
        <f aca="false">+F18-J18</f>
        <v>35</v>
      </c>
      <c r="J18" s="117" t="n">
        <f aca="false">+G18+H18</f>
        <v>17</v>
      </c>
      <c r="K18" s="285" t="n">
        <f aca="false">+J18/F18*100</f>
        <v>32.6923076923077</v>
      </c>
      <c r="L18" s="134" t="s">
        <v>955</v>
      </c>
    </row>
    <row r="19" customFormat="false" ht="12.65" hidden="false" customHeight="false" outlineLevel="0" collapsed="false">
      <c r="A19" s="290" t="s">
        <v>173</v>
      </c>
      <c r="B19" s="286" t="s">
        <v>174</v>
      </c>
      <c r="C19" s="70" t="s">
        <v>175</v>
      </c>
      <c r="D19" s="291" t="s">
        <v>176</v>
      </c>
      <c r="E19" s="288" t="n">
        <v>3</v>
      </c>
      <c r="F19" s="70" t="n">
        <v>2</v>
      </c>
      <c r="G19" s="70"/>
      <c r="H19" s="70" t="n">
        <v>1</v>
      </c>
      <c r="I19" s="70" t="n">
        <f aca="false">+F19-J19</f>
        <v>1</v>
      </c>
      <c r="J19" s="70" t="n">
        <f aca="false">+G19+H19</f>
        <v>1</v>
      </c>
      <c r="K19" s="289" t="n">
        <f aca="false">+J19/F19*100</f>
        <v>50</v>
      </c>
      <c r="L19" s="134" t="s">
        <v>955</v>
      </c>
    </row>
    <row r="20" customFormat="false" ht="12.65" hidden="false" customHeight="false" outlineLevel="0" collapsed="false">
      <c r="A20" s="282" t="s">
        <v>177</v>
      </c>
      <c r="B20" s="282" t="s">
        <v>178</v>
      </c>
      <c r="C20" s="117" t="s">
        <v>179</v>
      </c>
      <c r="D20" s="283" t="s">
        <v>850</v>
      </c>
      <c r="E20" s="292" t="n">
        <v>4547</v>
      </c>
      <c r="F20" s="117" t="n">
        <v>4232</v>
      </c>
      <c r="G20" s="117" t="n">
        <v>403</v>
      </c>
      <c r="H20" s="117" t="n">
        <v>501</v>
      </c>
      <c r="I20" s="117" t="n">
        <f aca="false">+F20-J20</f>
        <v>3328</v>
      </c>
      <c r="J20" s="117" t="n">
        <f aca="false">+G20+H20</f>
        <v>904</v>
      </c>
      <c r="K20" s="285" t="n">
        <f aca="false">+J20/F20*100</f>
        <v>21.3610586011342</v>
      </c>
      <c r="L20" s="134" t="s">
        <v>955</v>
      </c>
    </row>
    <row r="21" customFormat="false" ht="12.65" hidden="false" customHeight="false" outlineLevel="0" collapsed="false">
      <c r="A21" s="286" t="s">
        <v>181</v>
      </c>
      <c r="B21" s="286" t="s">
        <v>182</v>
      </c>
      <c r="C21" s="70" t="s">
        <v>183</v>
      </c>
      <c r="D21" s="287" t="s">
        <v>965</v>
      </c>
      <c r="E21" s="288" t="n">
        <v>159</v>
      </c>
      <c r="F21" s="70" t="n">
        <v>163</v>
      </c>
      <c r="G21" s="70" t="n">
        <v>14</v>
      </c>
      <c r="H21" s="70" t="n">
        <v>53</v>
      </c>
      <c r="I21" s="70" t="n">
        <f aca="false">+F21-J21</f>
        <v>96</v>
      </c>
      <c r="J21" s="70" t="n">
        <f aca="false">+G21+H21</f>
        <v>67</v>
      </c>
      <c r="K21" s="289" t="n">
        <f aca="false">+J21/F21*100</f>
        <v>41.1042944785276</v>
      </c>
      <c r="L21" s="134" t="s">
        <v>955</v>
      </c>
    </row>
    <row r="22" customFormat="false" ht="12.65" hidden="false" customHeight="false" outlineLevel="0" collapsed="false">
      <c r="A22" s="282" t="s">
        <v>185</v>
      </c>
      <c r="B22" s="282" t="s">
        <v>186</v>
      </c>
      <c r="C22" s="117" t="s">
        <v>187</v>
      </c>
      <c r="D22" s="117" t="s">
        <v>966</v>
      </c>
      <c r="E22" s="284" t="n">
        <v>874</v>
      </c>
      <c r="F22" s="117" t="n">
        <v>975</v>
      </c>
      <c r="G22" s="117" t="n">
        <v>64</v>
      </c>
      <c r="H22" s="117" t="n">
        <v>47</v>
      </c>
      <c r="I22" s="117" t="n">
        <f aca="false">+F22-J22</f>
        <v>864</v>
      </c>
      <c r="J22" s="117" t="n">
        <f aca="false">+G22+H22</f>
        <v>111</v>
      </c>
      <c r="K22" s="285" t="n">
        <f aca="false">+J22/F22*100</f>
        <v>11.3846153846154</v>
      </c>
      <c r="L22" s="134" t="s">
        <v>955</v>
      </c>
    </row>
    <row r="23" customFormat="false" ht="12.65" hidden="false" customHeight="false" outlineLevel="0" collapsed="false">
      <c r="A23" s="286" t="s">
        <v>189</v>
      </c>
      <c r="B23" s="286" t="s">
        <v>190</v>
      </c>
      <c r="C23" s="70" t="s">
        <v>191</v>
      </c>
      <c r="D23" s="287" t="s">
        <v>967</v>
      </c>
      <c r="E23" s="288" t="n">
        <v>3345</v>
      </c>
      <c r="F23" s="70" t="n">
        <v>3444</v>
      </c>
      <c r="G23" s="70" t="n">
        <v>736</v>
      </c>
      <c r="H23" s="70" t="n">
        <v>211</v>
      </c>
      <c r="I23" s="70" t="n">
        <f aca="false">+F23-J23</f>
        <v>2497</v>
      </c>
      <c r="J23" s="70" t="n">
        <f aca="false">+G23+H23</f>
        <v>947</v>
      </c>
      <c r="K23" s="289" t="n">
        <f aca="false">+J23/F23*100</f>
        <v>27.4970963995354</v>
      </c>
      <c r="L23" s="134" t="s">
        <v>955</v>
      </c>
    </row>
    <row r="24" customFormat="false" ht="12.65" hidden="false" customHeight="false" outlineLevel="0" collapsed="false">
      <c r="A24" s="282" t="s">
        <v>193</v>
      </c>
      <c r="B24" s="282" t="s">
        <v>194</v>
      </c>
      <c r="C24" s="117" t="s">
        <v>195</v>
      </c>
      <c r="D24" s="117" t="s">
        <v>968</v>
      </c>
      <c r="E24" s="284" t="n">
        <v>9</v>
      </c>
      <c r="F24" s="117" t="n">
        <v>22</v>
      </c>
      <c r="G24" s="117" t="n">
        <v>2</v>
      </c>
      <c r="H24" s="117" t="n">
        <v>3</v>
      </c>
      <c r="I24" s="117" t="n">
        <f aca="false">+F24-J24</f>
        <v>17</v>
      </c>
      <c r="J24" s="117" t="n">
        <f aca="false">+G24+H24</f>
        <v>5</v>
      </c>
      <c r="K24" s="285" t="n">
        <f aca="false">+J24/F24*100</f>
        <v>22.7272727272727</v>
      </c>
      <c r="L24" s="134" t="s">
        <v>955</v>
      </c>
    </row>
    <row r="25" customFormat="false" ht="12.65" hidden="false" customHeight="false" outlineLevel="0" collapsed="false">
      <c r="A25" s="286" t="s">
        <v>197</v>
      </c>
      <c r="B25" s="286" t="s">
        <v>198</v>
      </c>
      <c r="C25" s="70" t="s">
        <v>199</v>
      </c>
      <c r="D25" s="291" t="s">
        <v>969</v>
      </c>
      <c r="E25" s="288" t="n">
        <v>653</v>
      </c>
      <c r="F25" s="70" t="n">
        <v>612</v>
      </c>
      <c r="G25" s="70" t="n">
        <v>123</v>
      </c>
      <c r="H25" s="70" t="n">
        <v>56</v>
      </c>
      <c r="I25" s="70" t="n">
        <f aca="false">+F25-J25</f>
        <v>433</v>
      </c>
      <c r="J25" s="70" t="n">
        <f aca="false">+G25+H25</f>
        <v>179</v>
      </c>
      <c r="K25" s="289" t="n">
        <f aca="false">+J25/F25*100</f>
        <v>29.2483660130719</v>
      </c>
      <c r="L25" s="134" t="s">
        <v>955</v>
      </c>
    </row>
    <row r="26" customFormat="false" ht="12.65" hidden="false" customHeight="false" outlineLevel="0" collapsed="false">
      <c r="A26" s="282" t="s">
        <v>201</v>
      </c>
      <c r="B26" s="282" t="s">
        <v>202</v>
      </c>
      <c r="C26" s="117" t="s">
        <v>203</v>
      </c>
      <c r="D26" s="117" t="s">
        <v>970</v>
      </c>
      <c r="E26" s="284" t="n">
        <v>39</v>
      </c>
      <c r="F26" s="117" t="n">
        <v>49</v>
      </c>
      <c r="G26" s="117" t="n">
        <v>8</v>
      </c>
      <c r="H26" s="117"/>
      <c r="I26" s="117" t="n">
        <f aca="false">+F26-J26</f>
        <v>41</v>
      </c>
      <c r="J26" s="117" t="n">
        <f aca="false">+G26+H26</f>
        <v>8</v>
      </c>
      <c r="K26" s="285" t="n">
        <f aca="false">+J26/F26*100</f>
        <v>16.3265306122449</v>
      </c>
      <c r="L26" s="134" t="s">
        <v>955</v>
      </c>
    </row>
    <row r="27" customFormat="false" ht="12.65" hidden="false" customHeight="false" outlineLevel="0" collapsed="false">
      <c r="A27" s="286" t="s">
        <v>205</v>
      </c>
      <c r="B27" s="286" t="s">
        <v>206</v>
      </c>
      <c r="C27" s="70" t="s">
        <v>207</v>
      </c>
      <c r="D27" s="70" t="s">
        <v>971</v>
      </c>
      <c r="E27" s="288" t="n">
        <v>779</v>
      </c>
      <c r="F27" s="70" t="n">
        <v>826</v>
      </c>
      <c r="G27" s="70" t="n">
        <v>32</v>
      </c>
      <c r="H27" s="70" t="n">
        <v>101</v>
      </c>
      <c r="I27" s="70" t="n">
        <f aca="false">+F27-J27</f>
        <v>693</v>
      </c>
      <c r="J27" s="70" t="n">
        <f aca="false">+G27+H27</f>
        <v>133</v>
      </c>
      <c r="K27" s="289" t="n">
        <f aca="false">+J27/F27*100</f>
        <v>16.1016949152542</v>
      </c>
      <c r="L27" s="134" t="s">
        <v>955</v>
      </c>
    </row>
    <row r="28" customFormat="false" ht="12.65" hidden="false" customHeight="false" outlineLevel="0" collapsed="false">
      <c r="A28" s="282" t="s">
        <v>209</v>
      </c>
      <c r="B28" s="282" t="s">
        <v>210</v>
      </c>
      <c r="C28" s="117" t="s">
        <v>211</v>
      </c>
      <c r="D28" s="283" t="s">
        <v>212</v>
      </c>
      <c r="E28" s="284"/>
      <c r="F28" s="117"/>
      <c r="G28" s="117"/>
      <c r="H28" s="117"/>
      <c r="I28" s="117" t="n">
        <f aca="false">+F28-J28</f>
        <v>0</v>
      </c>
      <c r="J28" s="117" t="n">
        <f aca="false">+G28+H28</f>
        <v>0</v>
      </c>
      <c r="K28" s="285" t="e">
        <f aca="false">+J28/F28*100</f>
        <v>#DIV/0!</v>
      </c>
      <c r="L28" s="134" t="s">
        <v>955</v>
      </c>
    </row>
    <row r="29" customFormat="false" ht="12.65" hidden="false" customHeight="false" outlineLevel="0" collapsed="false">
      <c r="A29" s="286" t="s">
        <v>213</v>
      </c>
      <c r="B29" s="286" t="s">
        <v>214</v>
      </c>
      <c r="C29" s="70" t="s">
        <v>215</v>
      </c>
      <c r="D29" s="70" t="s">
        <v>972</v>
      </c>
      <c r="E29" s="288" t="n">
        <v>142</v>
      </c>
      <c r="F29" s="70" t="n">
        <v>108</v>
      </c>
      <c r="G29" s="70" t="n">
        <v>5</v>
      </c>
      <c r="H29" s="70" t="n">
        <v>2</v>
      </c>
      <c r="I29" s="70" t="n">
        <f aca="false">+F29-J29</f>
        <v>101</v>
      </c>
      <c r="J29" s="70" t="n">
        <f aca="false">+G29+H29</f>
        <v>7</v>
      </c>
      <c r="K29" s="289" t="n">
        <f aca="false">+J29/F29*100</f>
        <v>6.48148148148148</v>
      </c>
      <c r="L29" s="134" t="s">
        <v>955</v>
      </c>
    </row>
    <row r="30" customFormat="false" ht="12.65" hidden="false" customHeight="false" outlineLevel="0" collapsed="false">
      <c r="A30" s="282" t="s">
        <v>217</v>
      </c>
      <c r="B30" s="282" t="s">
        <v>218</v>
      </c>
      <c r="C30" s="117" t="s">
        <v>219</v>
      </c>
      <c r="D30" s="283" t="s">
        <v>973</v>
      </c>
      <c r="E30" s="284" t="n">
        <v>1</v>
      </c>
      <c r="F30" s="117" t="n">
        <v>6</v>
      </c>
      <c r="G30" s="117"/>
      <c r="H30" s="117"/>
      <c r="I30" s="117" t="n">
        <f aca="false">+F30-J30</f>
        <v>6</v>
      </c>
      <c r="J30" s="117" t="n">
        <f aca="false">+G30+H30</f>
        <v>0</v>
      </c>
      <c r="K30" s="285" t="n">
        <f aca="false">+J30/F30*100</f>
        <v>0</v>
      </c>
      <c r="L30" s="134" t="s">
        <v>955</v>
      </c>
    </row>
    <row r="31" customFormat="false" ht="12.65" hidden="false" customHeight="false" outlineLevel="0" collapsed="false">
      <c r="A31" s="286" t="s">
        <v>221</v>
      </c>
      <c r="B31" s="286" t="s">
        <v>222</v>
      </c>
      <c r="C31" s="70" t="s">
        <v>223</v>
      </c>
      <c r="D31" s="70" t="s">
        <v>974</v>
      </c>
      <c r="E31" s="288" t="n">
        <v>221</v>
      </c>
      <c r="F31" s="70" t="n">
        <v>260</v>
      </c>
      <c r="G31" s="70" t="n">
        <v>83</v>
      </c>
      <c r="H31" s="70" t="n">
        <v>26</v>
      </c>
      <c r="I31" s="70" t="n">
        <f aca="false">+F31-J31</f>
        <v>151</v>
      </c>
      <c r="J31" s="70" t="n">
        <f aca="false">+G31+H31</f>
        <v>109</v>
      </c>
      <c r="K31" s="289" t="n">
        <f aca="false">+J31/F31*100</f>
        <v>41.9230769230769</v>
      </c>
      <c r="L31" s="134" t="s">
        <v>955</v>
      </c>
    </row>
    <row r="32" customFormat="false" ht="12.65" hidden="false" customHeight="false" outlineLevel="0" collapsed="false">
      <c r="A32" s="282" t="s">
        <v>225</v>
      </c>
      <c r="B32" s="282" t="s">
        <v>226</v>
      </c>
      <c r="C32" s="117" t="s">
        <v>227</v>
      </c>
      <c r="D32" s="117" t="s">
        <v>228</v>
      </c>
      <c r="E32" s="284" t="n">
        <v>3</v>
      </c>
      <c r="F32" s="117" t="n">
        <v>3</v>
      </c>
      <c r="G32" s="117"/>
      <c r="H32" s="117"/>
      <c r="I32" s="117" t="n">
        <f aca="false">+F32-J32</f>
        <v>3</v>
      </c>
      <c r="J32" s="117" t="n">
        <f aca="false">+G32+H32</f>
        <v>0</v>
      </c>
      <c r="K32" s="285" t="n">
        <f aca="false">+J32/F32*100</f>
        <v>0</v>
      </c>
      <c r="L32" s="134" t="s">
        <v>955</v>
      </c>
    </row>
    <row r="33" customFormat="false" ht="12.65" hidden="false" customHeight="false" outlineLevel="0" collapsed="false">
      <c r="A33" s="286" t="s">
        <v>229</v>
      </c>
      <c r="B33" s="286" t="s">
        <v>230</v>
      </c>
      <c r="C33" s="70" t="s">
        <v>231</v>
      </c>
      <c r="D33" s="70" t="s">
        <v>232</v>
      </c>
      <c r="E33" s="288" t="n">
        <v>118</v>
      </c>
      <c r="F33" s="70" t="n">
        <v>100</v>
      </c>
      <c r="G33" s="70"/>
      <c r="H33" s="70" t="n">
        <v>4</v>
      </c>
      <c r="I33" s="70" t="n">
        <f aca="false">+F33-J33</f>
        <v>96</v>
      </c>
      <c r="J33" s="70" t="n">
        <f aca="false">+G33+H33</f>
        <v>4</v>
      </c>
      <c r="K33" s="289" t="n">
        <f aca="false">+J33/F33*100</f>
        <v>4</v>
      </c>
      <c r="L33" s="134" t="s">
        <v>955</v>
      </c>
    </row>
    <row r="34" customFormat="false" ht="12.65" hidden="false" customHeight="false" outlineLevel="0" collapsed="false">
      <c r="A34" s="282" t="s">
        <v>233</v>
      </c>
      <c r="B34" s="282" t="s">
        <v>234</v>
      </c>
      <c r="C34" s="117" t="s">
        <v>235</v>
      </c>
      <c r="D34" s="117" t="s">
        <v>975</v>
      </c>
      <c r="E34" s="284" t="n">
        <v>410</v>
      </c>
      <c r="F34" s="117" t="n">
        <v>445</v>
      </c>
      <c r="G34" s="117" t="n">
        <v>52</v>
      </c>
      <c r="H34" s="117" t="n">
        <v>16</v>
      </c>
      <c r="I34" s="117" t="n">
        <f aca="false">+F34-J34</f>
        <v>377</v>
      </c>
      <c r="J34" s="117" t="n">
        <f aca="false">+G34+H34</f>
        <v>68</v>
      </c>
      <c r="K34" s="285" t="n">
        <f aca="false">+J34/F34*100</f>
        <v>15.2808988764045</v>
      </c>
      <c r="L34" s="134" t="s">
        <v>955</v>
      </c>
    </row>
    <row r="35" customFormat="false" ht="12.65" hidden="false" customHeight="false" outlineLevel="0" collapsed="false">
      <c r="A35" s="286" t="s">
        <v>237</v>
      </c>
      <c r="B35" s="286" t="s">
        <v>238</v>
      </c>
      <c r="C35" s="70" t="s">
        <v>239</v>
      </c>
      <c r="D35" s="70" t="s">
        <v>240</v>
      </c>
      <c r="E35" s="288" t="n">
        <v>10</v>
      </c>
      <c r="F35" s="70" t="n">
        <v>14</v>
      </c>
      <c r="G35" s="70"/>
      <c r="H35" s="70" t="n">
        <v>2</v>
      </c>
      <c r="I35" s="70" t="n">
        <f aca="false">+F35-J35</f>
        <v>12</v>
      </c>
      <c r="J35" s="70" t="n">
        <f aca="false">+G35+H35</f>
        <v>2</v>
      </c>
      <c r="K35" s="289" t="n">
        <f aca="false">+J35/F35*100</f>
        <v>14.2857142857143</v>
      </c>
      <c r="L35" s="134" t="s">
        <v>955</v>
      </c>
    </row>
    <row r="36" customFormat="false" ht="12.65" hidden="false" customHeight="false" outlineLevel="0" collapsed="false">
      <c r="A36" s="282" t="s">
        <v>241</v>
      </c>
      <c r="B36" s="282" t="s">
        <v>242</v>
      </c>
      <c r="C36" s="117" t="s">
        <v>243</v>
      </c>
      <c r="D36" s="117" t="s">
        <v>976</v>
      </c>
      <c r="E36" s="284" t="n">
        <v>574</v>
      </c>
      <c r="F36" s="117" t="n">
        <v>735</v>
      </c>
      <c r="G36" s="117" t="n">
        <v>175</v>
      </c>
      <c r="H36" s="117" t="n">
        <v>28</v>
      </c>
      <c r="I36" s="117" t="n">
        <f aca="false">+F36-J36</f>
        <v>532</v>
      </c>
      <c r="J36" s="117" t="n">
        <f aca="false">+G36+H36</f>
        <v>203</v>
      </c>
      <c r="K36" s="285" t="n">
        <f aca="false">+J36/F36*100</f>
        <v>27.6190476190476</v>
      </c>
      <c r="L36" s="134" t="s">
        <v>955</v>
      </c>
    </row>
    <row r="37" customFormat="false" ht="12.65" hidden="false" customHeight="false" outlineLevel="0" collapsed="false">
      <c r="A37" s="286" t="s">
        <v>245</v>
      </c>
      <c r="B37" s="286" t="s">
        <v>246</v>
      </c>
      <c r="C37" s="70" t="s">
        <v>247</v>
      </c>
      <c r="D37" s="287" t="s">
        <v>977</v>
      </c>
      <c r="E37" s="293" t="n">
        <v>125</v>
      </c>
      <c r="F37" s="70" t="n">
        <v>187</v>
      </c>
      <c r="G37" s="70" t="n">
        <v>10</v>
      </c>
      <c r="H37" s="70" t="n">
        <v>2</v>
      </c>
      <c r="I37" s="70" t="n">
        <f aca="false">+F37-J37</f>
        <v>175</v>
      </c>
      <c r="J37" s="70" t="n">
        <f aca="false">+G37+H37</f>
        <v>12</v>
      </c>
      <c r="K37" s="289" t="n">
        <f aca="false">+J37/F37*100</f>
        <v>6.41711229946524</v>
      </c>
      <c r="L37" s="134" t="s">
        <v>955</v>
      </c>
    </row>
    <row r="38" customFormat="false" ht="12.65" hidden="false" customHeight="false" outlineLevel="0" collapsed="false">
      <c r="A38" s="282" t="s">
        <v>249</v>
      </c>
      <c r="B38" s="282" t="s">
        <v>250</v>
      </c>
      <c r="C38" s="117" t="s">
        <v>251</v>
      </c>
      <c r="D38" s="117" t="s">
        <v>978</v>
      </c>
      <c r="E38" s="284" t="n">
        <v>276</v>
      </c>
      <c r="F38" s="117" t="n">
        <v>258</v>
      </c>
      <c r="G38" s="117" t="n">
        <v>80</v>
      </c>
      <c r="H38" s="117" t="n">
        <v>11</v>
      </c>
      <c r="I38" s="117" t="n">
        <f aca="false">+F38-J38</f>
        <v>167</v>
      </c>
      <c r="J38" s="117" t="n">
        <f aca="false">+G38+H38</f>
        <v>91</v>
      </c>
      <c r="K38" s="285" t="n">
        <f aca="false">+J38/F38*100</f>
        <v>35.2713178294574</v>
      </c>
      <c r="L38" s="134" t="s">
        <v>955</v>
      </c>
    </row>
    <row r="39" customFormat="false" ht="12.65" hidden="false" customHeight="false" outlineLevel="0" collapsed="false">
      <c r="A39" s="286" t="s">
        <v>253</v>
      </c>
      <c r="B39" s="286" t="s">
        <v>254</v>
      </c>
      <c r="C39" s="70" t="s">
        <v>255</v>
      </c>
      <c r="D39" s="70" t="s">
        <v>256</v>
      </c>
      <c r="E39" s="288"/>
      <c r="F39" s="70"/>
      <c r="G39" s="70"/>
      <c r="H39" s="70"/>
      <c r="I39" s="70" t="n">
        <f aca="false">+F39-J39</f>
        <v>0</v>
      </c>
      <c r="J39" s="70" t="n">
        <f aca="false">+G39+H39</f>
        <v>0</v>
      </c>
      <c r="K39" s="289" t="e">
        <f aca="false">+J39/F39*100</f>
        <v>#DIV/0!</v>
      </c>
      <c r="L39" s="134" t="s">
        <v>955</v>
      </c>
    </row>
    <row r="40" customFormat="false" ht="12.65" hidden="false" customHeight="false" outlineLevel="0" collapsed="false">
      <c r="A40" s="282" t="s">
        <v>257</v>
      </c>
      <c r="B40" s="282" t="s">
        <v>258</v>
      </c>
      <c r="C40" s="117" t="s">
        <v>259</v>
      </c>
      <c r="D40" s="283" t="s">
        <v>979</v>
      </c>
      <c r="E40" s="284" t="n">
        <v>362</v>
      </c>
      <c r="F40" s="117" t="n">
        <v>303</v>
      </c>
      <c r="G40" s="117" t="n">
        <v>87</v>
      </c>
      <c r="H40" s="117" t="n">
        <v>64</v>
      </c>
      <c r="I40" s="117" t="n">
        <f aca="false">+F40-J40</f>
        <v>152</v>
      </c>
      <c r="J40" s="117" t="n">
        <f aca="false">+G40+H40</f>
        <v>151</v>
      </c>
      <c r="K40" s="285" t="n">
        <f aca="false">+J40/F40*100</f>
        <v>49.8349834983498</v>
      </c>
      <c r="L40" s="134" t="s">
        <v>955</v>
      </c>
    </row>
    <row r="41" customFormat="false" ht="12.65" hidden="false" customHeight="false" outlineLevel="0" collapsed="false">
      <c r="A41" s="286" t="s">
        <v>261</v>
      </c>
      <c r="B41" s="286" t="s">
        <v>262</v>
      </c>
      <c r="C41" s="70" t="s">
        <v>263</v>
      </c>
      <c r="D41" s="70" t="s">
        <v>980</v>
      </c>
      <c r="E41" s="293" t="n">
        <v>82</v>
      </c>
      <c r="F41" s="70" t="n">
        <v>103</v>
      </c>
      <c r="G41" s="70" t="n">
        <v>10</v>
      </c>
      <c r="H41" s="70" t="n">
        <v>10</v>
      </c>
      <c r="I41" s="70" t="n">
        <f aca="false">+F41-J41</f>
        <v>83</v>
      </c>
      <c r="J41" s="70" t="n">
        <f aca="false">+G41+H41</f>
        <v>20</v>
      </c>
      <c r="K41" s="289" t="n">
        <f aca="false">+J41/F41*100</f>
        <v>19.4174757281553</v>
      </c>
      <c r="L41" s="134" t="s">
        <v>955</v>
      </c>
    </row>
    <row r="42" customFormat="false" ht="12.65" hidden="false" customHeight="false" outlineLevel="0" collapsed="false">
      <c r="A42" s="282" t="s">
        <v>265</v>
      </c>
      <c r="B42" s="282" t="s">
        <v>266</v>
      </c>
      <c r="C42" s="117" t="s">
        <v>267</v>
      </c>
      <c r="D42" s="283" t="s">
        <v>981</v>
      </c>
      <c r="E42" s="292" t="n">
        <v>4</v>
      </c>
      <c r="F42" s="117" t="n">
        <v>2</v>
      </c>
      <c r="G42" s="117"/>
      <c r="H42" s="117"/>
      <c r="I42" s="117" t="n">
        <f aca="false">+F42-J42</f>
        <v>2</v>
      </c>
      <c r="J42" s="117" t="n">
        <f aca="false">+G42+H42</f>
        <v>0</v>
      </c>
      <c r="K42" s="285" t="n">
        <f aca="false">+J42/F42*100</f>
        <v>0</v>
      </c>
      <c r="L42" s="134" t="s">
        <v>955</v>
      </c>
    </row>
    <row r="43" customFormat="false" ht="12.65" hidden="false" customHeight="false" outlineLevel="0" collapsed="false">
      <c r="A43" s="286" t="s">
        <v>269</v>
      </c>
      <c r="B43" s="286" t="s">
        <v>270</v>
      </c>
      <c r="C43" s="70" t="s">
        <v>271</v>
      </c>
      <c r="D43" s="287" t="s">
        <v>982</v>
      </c>
      <c r="E43" s="293" t="n">
        <v>4294</v>
      </c>
      <c r="F43" s="70" t="n">
        <v>2411</v>
      </c>
      <c r="G43" s="70" t="n">
        <v>56</v>
      </c>
      <c r="H43" s="70" t="n">
        <v>43</v>
      </c>
      <c r="I43" s="70" t="n">
        <f aca="false">+F43-J43</f>
        <v>2312</v>
      </c>
      <c r="J43" s="70" t="n">
        <f aca="false">+G43+H43</f>
        <v>99</v>
      </c>
      <c r="K43" s="289" t="n">
        <f aca="false">+J43/F43*100</f>
        <v>4.10618000829531</v>
      </c>
      <c r="L43" s="134" t="s">
        <v>955</v>
      </c>
    </row>
    <row r="44" customFormat="false" ht="12.65" hidden="false" customHeight="false" outlineLevel="0" collapsed="false">
      <c r="A44" s="282" t="s">
        <v>273</v>
      </c>
      <c r="B44" s="282" t="s">
        <v>274</v>
      </c>
      <c r="C44" s="117" t="s">
        <v>275</v>
      </c>
      <c r="D44" s="117" t="s">
        <v>983</v>
      </c>
      <c r="E44" s="292" t="n">
        <v>64</v>
      </c>
      <c r="F44" s="117" t="n">
        <v>42</v>
      </c>
      <c r="G44" s="117" t="n">
        <v>5</v>
      </c>
      <c r="H44" s="117" t="n">
        <v>1</v>
      </c>
      <c r="I44" s="117" t="n">
        <f aca="false">+F44-J44</f>
        <v>36</v>
      </c>
      <c r="J44" s="117" t="n">
        <f aca="false">+G44+H44</f>
        <v>6</v>
      </c>
      <c r="K44" s="285" t="n">
        <f aca="false">+J44/F44*100</f>
        <v>14.2857142857143</v>
      </c>
      <c r="L44" s="134" t="s">
        <v>955</v>
      </c>
    </row>
    <row r="45" customFormat="false" ht="12.65" hidden="false" customHeight="false" outlineLevel="0" collapsed="false">
      <c r="A45" s="286" t="s">
        <v>277</v>
      </c>
      <c r="B45" s="286" t="s">
        <v>278</v>
      </c>
      <c r="C45" s="70" t="s">
        <v>279</v>
      </c>
      <c r="D45" s="70" t="s">
        <v>984</v>
      </c>
      <c r="E45" s="293" t="n">
        <v>99</v>
      </c>
      <c r="F45" s="70" t="n">
        <v>77</v>
      </c>
      <c r="G45" s="70" t="n">
        <v>5</v>
      </c>
      <c r="H45" s="70" t="n">
        <v>7</v>
      </c>
      <c r="I45" s="70" t="n">
        <f aca="false">+F45-J45</f>
        <v>65</v>
      </c>
      <c r="J45" s="70" t="n">
        <f aca="false">+G45+H45</f>
        <v>12</v>
      </c>
      <c r="K45" s="289" t="n">
        <f aca="false">+J45/F45*100</f>
        <v>15.5844155844156</v>
      </c>
      <c r="L45" s="134" t="s">
        <v>955</v>
      </c>
    </row>
    <row r="46" customFormat="false" ht="12.65" hidden="false" customHeight="false" outlineLevel="0" collapsed="false">
      <c r="A46" s="282" t="s">
        <v>281</v>
      </c>
      <c r="B46" s="282" t="s">
        <v>282</v>
      </c>
      <c r="C46" s="117" t="s">
        <v>283</v>
      </c>
      <c r="D46" s="283" t="s">
        <v>985</v>
      </c>
      <c r="E46" s="292" t="n">
        <v>3280</v>
      </c>
      <c r="F46" s="117" t="n">
        <v>3954</v>
      </c>
      <c r="G46" s="117" t="n">
        <v>631</v>
      </c>
      <c r="H46" s="117" t="n">
        <v>172</v>
      </c>
      <c r="I46" s="117" t="n">
        <f aca="false">+F46-J46</f>
        <v>3151</v>
      </c>
      <c r="J46" s="117" t="n">
        <f aca="false">+G46+H46</f>
        <v>803</v>
      </c>
      <c r="K46" s="285" t="n">
        <f aca="false">+J46/F46*100</f>
        <v>20.3085483055134</v>
      </c>
      <c r="L46" s="134" t="s">
        <v>955</v>
      </c>
    </row>
    <row r="47" customFormat="false" ht="12.65" hidden="false" customHeight="false" outlineLevel="0" collapsed="false">
      <c r="A47" s="286" t="s">
        <v>285</v>
      </c>
      <c r="B47" s="286" t="s">
        <v>286</v>
      </c>
      <c r="C47" s="70" t="s">
        <v>287</v>
      </c>
      <c r="D47" s="287" t="s">
        <v>986</v>
      </c>
      <c r="E47" s="293" t="n">
        <v>4</v>
      </c>
      <c r="F47" s="70" t="n">
        <v>8</v>
      </c>
      <c r="G47" s="70"/>
      <c r="H47" s="70" t="n">
        <v>1</v>
      </c>
      <c r="I47" s="70" t="n">
        <f aca="false">+F47-J47</f>
        <v>7</v>
      </c>
      <c r="J47" s="70" t="n">
        <f aca="false">+G47+H47</f>
        <v>1</v>
      </c>
      <c r="K47" s="289" t="n">
        <f aca="false">+J47/F47*100</f>
        <v>12.5</v>
      </c>
      <c r="L47" s="134" t="s">
        <v>955</v>
      </c>
    </row>
    <row r="48" customFormat="false" ht="12.65" hidden="false" customHeight="false" outlineLevel="0" collapsed="false">
      <c r="A48" s="282" t="s">
        <v>289</v>
      </c>
      <c r="B48" s="282" t="s">
        <v>290</v>
      </c>
      <c r="C48" s="117" t="s">
        <v>291</v>
      </c>
      <c r="D48" s="283" t="s">
        <v>987</v>
      </c>
      <c r="E48" s="292"/>
      <c r="F48" s="117"/>
      <c r="G48" s="117"/>
      <c r="H48" s="117"/>
      <c r="I48" s="117" t="n">
        <f aca="false">+F48-J48</f>
        <v>0</v>
      </c>
      <c r="J48" s="117" t="n">
        <f aca="false">+G48+H48</f>
        <v>0</v>
      </c>
      <c r="K48" s="285" t="e">
        <f aca="false">+J48/F48*100</f>
        <v>#DIV/0!</v>
      </c>
      <c r="L48" s="134" t="s">
        <v>955</v>
      </c>
    </row>
    <row r="49" customFormat="false" ht="12.65" hidden="false" customHeight="false" outlineLevel="0" collapsed="false">
      <c r="A49" s="286" t="s">
        <v>293</v>
      </c>
      <c r="B49" s="286" t="s">
        <v>294</v>
      </c>
      <c r="C49" s="70" t="s">
        <v>295</v>
      </c>
      <c r="D49" s="70" t="s">
        <v>988</v>
      </c>
      <c r="E49" s="293" t="n">
        <v>2</v>
      </c>
      <c r="F49" s="70" t="n">
        <v>2</v>
      </c>
      <c r="G49" s="70"/>
      <c r="H49" s="70"/>
      <c r="I49" s="70" t="n">
        <f aca="false">+F49-J49</f>
        <v>2</v>
      </c>
      <c r="J49" s="70" t="n">
        <f aca="false">+G49+H49</f>
        <v>0</v>
      </c>
      <c r="K49" s="289" t="n">
        <f aca="false">+J49/F49*100</f>
        <v>0</v>
      </c>
      <c r="L49" s="134" t="s">
        <v>955</v>
      </c>
    </row>
    <row r="50" customFormat="false" ht="12.65" hidden="false" customHeight="false" outlineLevel="0" collapsed="false">
      <c r="A50" s="282" t="s">
        <v>297</v>
      </c>
      <c r="B50" s="282" t="s">
        <v>298</v>
      </c>
      <c r="C50" s="117" t="s">
        <v>299</v>
      </c>
      <c r="D50" s="283" t="s">
        <v>989</v>
      </c>
      <c r="E50" s="292" t="n">
        <v>66</v>
      </c>
      <c r="F50" s="117" t="n">
        <v>55</v>
      </c>
      <c r="G50" s="117" t="n">
        <v>5</v>
      </c>
      <c r="H50" s="117" t="n">
        <v>1</v>
      </c>
      <c r="I50" s="117" t="n">
        <f aca="false">+F50-J50</f>
        <v>49</v>
      </c>
      <c r="J50" s="117" t="n">
        <f aca="false">+G50+H50</f>
        <v>6</v>
      </c>
      <c r="K50" s="285" t="n">
        <f aca="false">+J50/F50*100</f>
        <v>10.9090909090909</v>
      </c>
      <c r="L50" s="134" t="s">
        <v>955</v>
      </c>
    </row>
    <row r="51" customFormat="false" ht="12.65" hidden="false" customHeight="false" outlineLevel="0" collapsed="false">
      <c r="A51" s="286" t="s">
        <v>301</v>
      </c>
      <c r="B51" s="286" t="s">
        <v>302</v>
      </c>
      <c r="C51" s="70" t="s">
        <v>303</v>
      </c>
      <c r="D51" s="70" t="s">
        <v>990</v>
      </c>
      <c r="E51" s="293" t="n">
        <v>4</v>
      </c>
      <c r="F51" s="70" t="n">
        <v>7</v>
      </c>
      <c r="G51" s="70"/>
      <c r="H51" s="70" t="n">
        <v>1</v>
      </c>
      <c r="I51" s="70" t="n">
        <f aca="false">+F51-J51</f>
        <v>6</v>
      </c>
      <c r="J51" s="70" t="n">
        <f aca="false">+G51+H51</f>
        <v>1</v>
      </c>
      <c r="K51" s="289" t="n">
        <f aca="false">+J51/F51*100</f>
        <v>14.2857142857143</v>
      </c>
      <c r="L51" s="134" t="s">
        <v>955</v>
      </c>
    </row>
    <row r="52" customFormat="false" ht="12.65" hidden="false" customHeight="false" outlineLevel="0" collapsed="false">
      <c r="A52" s="282" t="s">
        <v>305</v>
      </c>
      <c r="B52" s="282" t="s">
        <v>306</v>
      </c>
      <c r="C52" s="117" t="s">
        <v>307</v>
      </c>
      <c r="D52" s="283" t="s">
        <v>991</v>
      </c>
      <c r="E52" s="284"/>
      <c r="F52" s="117" t="n">
        <v>1</v>
      </c>
      <c r="G52" s="117"/>
      <c r="H52" s="117"/>
      <c r="I52" s="117" t="n">
        <f aca="false">+F52-J52</f>
        <v>1</v>
      </c>
      <c r="J52" s="117" t="n">
        <f aca="false">+G52+H52</f>
        <v>0</v>
      </c>
      <c r="K52" s="285" t="n">
        <f aca="false">+J52/F52*100</f>
        <v>0</v>
      </c>
      <c r="L52" s="134" t="s">
        <v>955</v>
      </c>
    </row>
    <row r="53" customFormat="false" ht="12.65" hidden="false" customHeight="false" outlineLevel="0" collapsed="false">
      <c r="A53" s="286" t="s">
        <v>309</v>
      </c>
      <c r="B53" s="286" t="s">
        <v>310</v>
      </c>
      <c r="C53" s="70" t="s">
        <v>311</v>
      </c>
      <c r="D53" s="70" t="s">
        <v>992</v>
      </c>
      <c r="E53" s="293" t="n">
        <v>803</v>
      </c>
      <c r="F53" s="70" t="n">
        <v>624</v>
      </c>
      <c r="G53" s="70" t="n">
        <v>16</v>
      </c>
      <c r="H53" s="70" t="n">
        <v>436</v>
      </c>
      <c r="I53" s="70" t="n">
        <f aca="false">+F53-J53</f>
        <v>172</v>
      </c>
      <c r="J53" s="70" t="n">
        <f aca="false">+G53+H53</f>
        <v>452</v>
      </c>
      <c r="K53" s="289" t="n">
        <f aca="false">+J53/F53*100</f>
        <v>72.4358974358974</v>
      </c>
      <c r="L53" s="134" t="s">
        <v>955</v>
      </c>
    </row>
    <row r="54" customFormat="false" ht="12.65" hidden="false" customHeight="false" outlineLevel="0" collapsed="false">
      <c r="A54" s="282" t="s">
        <v>313</v>
      </c>
      <c r="B54" s="282" t="s">
        <v>314</v>
      </c>
      <c r="C54" s="117" t="s">
        <v>315</v>
      </c>
      <c r="D54" s="117" t="s">
        <v>993</v>
      </c>
      <c r="E54" s="292" t="n">
        <v>6</v>
      </c>
      <c r="F54" s="117" t="n">
        <v>4</v>
      </c>
      <c r="G54" s="117"/>
      <c r="H54" s="117" t="n">
        <v>4</v>
      </c>
      <c r="I54" s="117" t="n">
        <f aca="false">+F54-J54</f>
        <v>0</v>
      </c>
      <c r="J54" s="117" t="n">
        <f aca="false">+G54+H54</f>
        <v>4</v>
      </c>
      <c r="K54" s="285" t="n">
        <f aca="false">+J54/F54*100</f>
        <v>100</v>
      </c>
      <c r="L54" s="134" t="s">
        <v>955</v>
      </c>
    </row>
    <row r="55" customFormat="false" ht="12.65" hidden="false" customHeight="false" outlineLevel="0" collapsed="false">
      <c r="A55" s="286" t="s">
        <v>317</v>
      </c>
      <c r="B55" s="286" t="s">
        <v>318</v>
      </c>
      <c r="C55" s="70" t="s">
        <v>319</v>
      </c>
      <c r="D55" s="287" t="s">
        <v>994</v>
      </c>
      <c r="E55" s="293" t="n">
        <v>1</v>
      </c>
      <c r="F55" s="70" t="n">
        <v>4</v>
      </c>
      <c r="G55" s="70"/>
      <c r="H55" s="70"/>
      <c r="I55" s="70" t="n">
        <f aca="false">+F55-J55</f>
        <v>4</v>
      </c>
      <c r="J55" s="70" t="n">
        <f aca="false">+G55+H55</f>
        <v>0</v>
      </c>
      <c r="K55" s="289" t="n">
        <f aca="false">+J55/F55*100</f>
        <v>0</v>
      </c>
      <c r="L55" s="134" t="s">
        <v>955</v>
      </c>
    </row>
    <row r="56" customFormat="false" ht="12.65" hidden="false" customHeight="false" outlineLevel="0" collapsed="false">
      <c r="A56" s="282" t="s">
        <v>321</v>
      </c>
      <c r="B56" s="282" t="s">
        <v>322</v>
      </c>
      <c r="C56" s="117" t="s">
        <v>323</v>
      </c>
      <c r="D56" s="117" t="s">
        <v>995</v>
      </c>
      <c r="E56" s="292" t="n">
        <v>221</v>
      </c>
      <c r="F56" s="117" t="n">
        <v>220</v>
      </c>
      <c r="G56" s="117" t="n">
        <v>6</v>
      </c>
      <c r="H56" s="117" t="n">
        <v>8</v>
      </c>
      <c r="I56" s="117" t="n">
        <f aca="false">+F56-J56</f>
        <v>206</v>
      </c>
      <c r="J56" s="117" t="n">
        <f aca="false">+G56+H56</f>
        <v>14</v>
      </c>
      <c r="K56" s="285" t="n">
        <f aca="false">+J56/F56*100</f>
        <v>6.36363636363636</v>
      </c>
      <c r="L56" s="134" t="s">
        <v>955</v>
      </c>
    </row>
    <row r="57" customFormat="false" ht="12.65" hidden="false" customHeight="false" outlineLevel="0" collapsed="false">
      <c r="A57" s="286" t="s">
        <v>325</v>
      </c>
      <c r="B57" s="286" t="s">
        <v>326</v>
      </c>
      <c r="C57" s="70" t="s">
        <v>327</v>
      </c>
      <c r="D57" s="70" t="s">
        <v>996</v>
      </c>
      <c r="E57" s="293" t="n">
        <v>132</v>
      </c>
      <c r="F57" s="70" t="n">
        <v>121</v>
      </c>
      <c r="G57" s="70" t="n">
        <v>13</v>
      </c>
      <c r="H57" s="70" t="n">
        <v>13</v>
      </c>
      <c r="I57" s="70" t="n">
        <f aca="false">+F57-J57</f>
        <v>95</v>
      </c>
      <c r="J57" s="70" t="n">
        <f aca="false">+G57+H57</f>
        <v>26</v>
      </c>
      <c r="K57" s="289" t="n">
        <f aca="false">+J57/F57*100</f>
        <v>21.4876033057851</v>
      </c>
      <c r="L57" s="134" t="s">
        <v>955</v>
      </c>
    </row>
    <row r="58" customFormat="false" ht="12.65" hidden="false" customHeight="false" outlineLevel="0" collapsed="false">
      <c r="A58" s="282" t="n">
        <v>32</v>
      </c>
      <c r="B58" s="282" t="n">
        <v>53</v>
      </c>
      <c r="C58" s="117" t="s">
        <v>329</v>
      </c>
      <c r="D58" s="294" t="s">
        <v>997</v>
      </c>
      <c r="E58" s="292" t="n">
        <v>132</v>
      </c>
      <c r="F58" s="117" t="n">
        <v>137</v>
      </c>
      <c r="G58" s="117" t="n">
        <v>58</v>
      </c>
      <c r="H58" s="117" t="n">
        <v>3</v>
      </c>
      <c r="I58" s="117" t="n">
        <f aca="false">+F58-J58</f>
        <v>76</v>
      </c>
      <c r="J58" s="117" t="n">
        <f aca="false">+G58+H58</f>
        <v>61</v>
      </c>
      <c r="K58" s="285" t="n">
        <f aca="false">+J58/F58*100</f>
        <v>44.5255474452555</v>
      </c>
      <c r="L58" s="134" t="s">
        <v>955</v>
      </c>
    </row>
    <row r="59" customFormat="false" ht="12.65" hidden="false" customHeight="false" outlineLevel="0" collapsed="false">
      <c r="A59" s="286" t="s">
        <v>331</v>
      </c>
      <c r="B59" s="286" t="s">
        <v>332</v>
      </c>
      <c r="C59" s="70" t="s">
        <v>333</v>
      </c>
      <c r="D59" s="70" t="s">
        <v>998</v>
      </c>
      <c r="E59" s="293" t="n">
        <v>4</v>
      </c>
      <c r="F59" s="70" t="n">
        <v>5</v>
      </c>
      <c r="G59" s="70"/>
      <c r="H59" s="70"/>
      <c r="I59" s="70" t="n">
        <f aca="false">+F59-J59</f>
        <v>5</v>
      </c>
      <c r="J59" s="70" t="n">
        <f aca="false">+G59+H59</f>
        <v>0</v>
      </c>
      <c r="K59" s="289" t="n">
        <f aca="false">+J59/F59*100</f>
        <v>0</v>
      </c>
      <c r="L59" s="134" t="s">
        <v>955</v>
      </c>
    </row>
    <row r="60" customFormat="false" ht="12.65" hidden="false" customHeight="false" outlineLevel="0" collapsed="false">
      <c r="A60" s="282" t="s">
        <v>335</v>
      </c>
      <c r="B60" s="282" t="s">
        <v>336</v>
      </c>
      <c r="C60" s="117" t="s">
        <v>337</v>
      </c>
      <c r="D60" s="283" t="s">
        <v>999</v>
      </c>
      <c r="E60" s="292" t="n">
        <v>12</v>
      </c>
      <c r="F60" s="117" t="n">
        <v>11</v>
      </c>
      <c r="G60" s="117" t="n">
        <v>1</v>
      </c>
      <c r="H60" s="117" t="n">
        <v>2</v>
      </c>
      <c r="I60" s="117" t="n">
        <f aca="false">+F60-J60</f>
        <v>8</v>
      </c>
      <c r="J60" s="117" t="n">
        <f aca="false">+G60+H60</f>
        <v>3</v>
      </c>
      <c r="K60" s="285" t="n">
        <f aca="false">+J60/F60*100</f>
        <v>27.2727272727273</v>
      </c>
      <c r="L60" s="134" t="s">
        <v>955</v>
      </c>
    </row>
    <row r="61" customFormat="false" ht="12.65" hidden="false" customHeight="false" outlineLevel="0" collapsed="false">
      <c r="A61" s="286" t="s">
        <v>339</v>
      </c>
      <c r="B61" s="286" t="s">
        <v>340</v>
      </c>
      <c r="C61" s="70" t="s">
        <v>341</v>
      </c>
      <c r="D61" s="70" t="s">
        <v>342</v>
      </c>
      <c r="E61" s="293" t="n">
        <v>1</v>
      </c>
      <c r="F61" s="70" t="n">
        <v>1</v>
      </c>
      <c r="G61" s="70"/>
      <c r="H61" s="70"/>
      <c r="I61" s="70" t="n">
        <f aca="false">+F61-J61</f>
        <v>1</v>
      </c>
      <c r="J61" s="70" t="n">
        <f aca="false">+G61+H61</f>
        <v>0</v>
      </c>
      <c r="K61" s="289" t="n">
        <f aca="false">+J61/F61*100</f>
        <v>0</v>
      </c>
      <c r="L61" s="134" t="s">
        <v>955</v>
      </c>
    </row>
    <row r="62" customFormat="false" ht="12.65" hidden="false" customHeight="false" outlineLevel="0" collapsed="false">
      <c r="A62" s="282" t="s">
        <v>343</v>
      </c>
      <c r="B62" s="282" t="s">
        <v>344</v>
      </c>
      <c r="C62" s="117" t="s">
        <v>345</v>
      </c>
      <c r="D62" s="117" t="s">
        <v>1000</v>
      </c>
      <c r="E62" s="292" t="n">
        <v>60</v>
      </c>
      <c r="F62" s="117" t="n">
        <v>61</v>
      </c>
      <c r="G62" s="117" t="n">
        <v>19</v>
      </c>
      <c r="H62" s="117" t="n">
        <v>1</v>
      </c>
      <c r="I62" s="117" t="n">
        <f aca="false">+F62-J62</f>
        <v>41</v>
      </c>
      <c r="J62" s="117" t="n">
        <f aca="false">+G62+H62</f>
        <v>20</v>
      </c>
      <c r="K62" s="285" t="n">
        <f aca="false">+J62/F62*100</f>
        <v>32.7868852459016</v>
      </c>
      <c r="L62" s="134" t="s">
        <v>955</v>
      </c>
    </row>
    <row r="63" customFormat="false" ht="12.65" hidden="false" customHeight="false" outlineLevel="0" collapsed="false">
      <c r="A63" s="286" t="s">
        <v>347</v>
      </c>
      <c r="B63" s="286" t="s">
        <v>348</v>
      </c>
      <c r="C63" s="70" t="s">
        <v>349</v>
      </c>
      <c r="D63" s="70" t="s">
        <v>1001</v>
      </c>
      <c r="E63" s="293" t="n">
        <v>13</v>
      </c>
      <c r="F63" s="70" t="n">
        <v>8</v>
      </c>
      <c r="G63" s="70"/>
      <c r="H63" s="70"/>
      <c r="I63" s="70" t="n">
        <f aca="false">+F63-J63</f>
        <v>8</v>
      </c>
      <c r="J63" s="70" t="n">
        <f aca="false">+G63+H63</f>
        <v>0</v>
      </c>
      <c r="K63" s="289" t="n">
        <f aca="false">+J63/F63*100</f>
        <v>0</v>
      </c>
      <c r="L63" s="134" t="s">
        <v>955</v>
      </c>
    </row>
    <row r="64" customFormat="false" ht="12.65" hidden="false" customHeight="false" outlineLevel="0" collapsed="false">
      <c r="A64" s="282" t="s">
        <v>351</v>
      </c>
      <c r="B64" s="282" t="s">
        <v>352</v>
      </c>
      <c r="C64" s="117" t="s">
        <v>353</v>
      </c>
      <c r="D64" s="117" t="s">
        <v>1002</v>
      </c>
      <c r="E64" s="284" t="n">
        <v>40</v>
      </c>
      <c r="F64" s="117" t="n">
        <v>43</v>
      </c>
      <c r="G64" s="117" t="n">
        <v>2</v>
      </c>
      <c r="H64" s="117" t="n">
        <v>2</v>
      </c>
      <c r="I64" s="117" t="n">
        <f aca="false">+F64-J64</f>
        <v>39</v>
      </c>
      <c r="J64" s="117" t="n">
        <f aca="false">+G64+H64</f>
        <v>4</v>
      </c>
      <c r="K64" s="285" t="n">
        <f aca="false">+J64/F64*100</f>
        <v>9.30232558139535</v>
      </c>
      <c r="L64" s="134" t="s">
        <v>955</v>
      </c>
    </row>
    <row r="65" customFormat="false" ht="12.65" hidden="false" customHeight="false" outlineLevel="0" collapsed="false">
      <c r="A65" s="286" t="s">
        <v>355</v>
      </c>
      <c r="B65" s="286" t="s">
        <v>356</v>
      </c>
      <c r="C65" s="70" t="s">
        <v>357</v>
      </c>
      <c r="D65" s="287" t="s">
        <v>1003</v>
      </c>
      <c r="E65" s="288" t="n">
        <v>746</v>
      </c>
      <c r="F65" s="70" t="n">
        <v>358</v>
      </c>
      <c r="G65" s="70" t="n">
        <v>15</v>
      </c>
      <c r="H65" s="70" t="n">
        <v>1</v>
      </c>
      <c r="I65" s="70" t="n">
        <f aca="false">+F65-J65</f>
        <v>342</v>
      </c>
      <c r="J65" s="70" t="n">
        <f aca="false">+G65+H65</f>
        <v>16</v>
      </c>
      <c r="K65" s="289" t="n">
        <f aca="false">+J65/F65*100</f>
        <v>4.46927374301676</v>
      </c>
      <c r="L65" s="134" t="s">
        <v>955</v>
      </c>
    </row>
    <row r="66" customFormat="false" ht="12.65" hidden="false" customHeight="false" outlineLevel="0" collapsed="false">
      <c r="A66" s="282" t="s">
        <v>359</v>
      </c>
      <c r="B66" s="282" t="s">
        <v>360</v>
      </c>
      <c r="C66" s="117" t="s">
        <v>361</v>
      </c>
      <c r="D66" s="117" t="s">
        <v>1004</v>
      </c>
      <c r="E66" s="292"/>
      <c r="F66" s="117" t="n">
        <v>1</v>
      </c>
      <c r="G66" s="117"/>
      <c r="H66" s="117"/>
      <c r="I66" s="117" t="n">
        <f aca="false">+F66-J66</f>
        <v>1</v>
      </c>
      <c r="J66" s="117" t="n">
        <f aca="false">+G66+H66</f>
        <v>0</v>
      </c>
      <c r="K66" s="285" t="n">
        <f aca="false">+J66/F66*100</f>
        <v>0</v>
      </c>
      <c r="L66" s="134" t="s">
        <v>955</v>
      </c>
    </row>
    <row r="67" customFormat="false" ht="12.65" hidden="false" customHeight="false" outlineLevel="0" collapsed="false">
      <c r="A67" s="286" t="s">
        <v>363</v>
      </c>
      <c r="B67" s="286" t="s">
        <v>364</v>
      </c>
      <c r="C67" s="70" t="s">
        <v>365</v>
      </c>
      <c r="D67" s="287" t="s">
        <v>1005</v>
      </c>
      <c r="E67" s="288"/>
      <c r="F67" s="70"/>
      <c r="G67" s="70"/>
      <c r="H67" s="70"/>
      <c r="I67" s="70" t="n">
        <f aca="false">+F67-J67</f>
        <v>0</v>
      </c>
      <c r="J67" s="70" t="n">
        <f aca="false">+G67+H67</f>
        <v>0</v>
      </c>
      <c r="K67" s="289" t="e">
        <f aca="false">+J67/F67*100</f>
        <v>#DIV/0!</v>
      </c>
      <c r="L67" s="134" t="s">
        <v>955</v>
      </c>
    </row>
    <row r="68" customFormat="false" ht="12.65" hidden="false" customHeight="false" outlineLevel="0" collapsed="false">
      <c r="A68" s="282" t="s">
        <v>367</v>
      </c>
      <c r="B68" s="282" t="s">
        <v>368</v>
      </c>
      <c r="C68" s="117" t="s">
        <v>369</v>
      </c>
      <c r="D68" s="294" t="s">
        <v>1006</v>
      </c>
      <c r="E68" s="292" t="n">
        <v>16</v>
      </c>
      <c r="F68" s="117" t="n">
        <v>12</v>
      </c>
      <c r="G68" s="117" t="n">
        <v>5</v>
      </c>
      <c r="H68" s="117" t="n">
        <v>1</v>
      </c>
      <c r="I68" s="117" t="n">
        <f aca="false">+F68-J68</f>
        <v>6</v>
      </c>
      <c r="J68" s="117" t="n">
        <f aca="false">+G68+H68</f>
        <v>6</v>
      </c>
      <c r="K68" s="285" t="n">
        <f aca="false">+J68/F68*100</f>
        <v>50</v>
      </c>
      <c r="L68" s="134" t="s">
        <v>955</v>
      </c>
    </row>
    <row r="69" customFormat="false" ht="12.65" hidden="false" customHeight="false" outlineLevel="0" collapsed="false">
      <c r="A69" s="286" t="s">
        <v>371</v>
      </c>
      <c r="B69" s="286" t="s">
        <v>372</v>
      </c>
      <c r="C69" s="70" t="s">
        <v>373</v>
      </c>
      <c r="D69" s="291" t="s">
        <v>1007</v>
      </c>
      <c r="E69" s="293" t="n">
        <v>85</v>
      </c>
      <c r="F69" s="70" t="n">
        <v>61</v>
      </c>
      <c r="G69" s="70" t="n">
        <v>6</v>
      </c>
      <c r="H69" s="70" t="n">
        <v>3</v>
      </c>
      <c r="I69" s="70" t="n">
        <f aca="false">+F69-J69</f>
        <v>52</v>
      </c>
      <c r="J69" s="70" t="n">
        <f aca="false">+G69+H69</f>
        <v>9</v>
      </c>
      <c r="K69" s="289" t="n">
        <f aca="false">+J69/F69*100</f>
        <v>14.7540983606557</v>
      </c>
      <c r="L69" s="134" t="s">
        <v>955</v>
      </c>
    </row>
    <row r="70" customFormat="false" ht="12.65" hidden="false" customHeight="false" outlineLevel="0" collapsed="false">
      <c r="A70" s="282" t="s">
        <v>375</v>
      </c>
      <c r="B70" s="282" t="s">
        <v>376</v>
      </c>
      <c r="C70" s="117" t="s">
        <v>377</v>
      </c>
      <c r="D70" s="117" t="s">
        <v>1008</v>
      </c>
      <c r="E70" s="292" t="n">
        <v>7</v>
      </c>
      <c r="F70" s="117" t="n">
        <v>7</v>
      </c>
      <c r="G70" s="117" t="n">
        <v>3</v>
      </c>
      <c r="H70" s="117"/>
      <c r="I70" s="117" t="n">
        <f aca="false">+F70-J70</f>
        <v>4</v>
      </c>
      <c r="J70" s="117" t="n">
        <f aca="false">+G70+H70</f>
        <v>3</v>
      </c>
      <c r="K70" s="285" t="n">
        <f aca="false">+J70/F70*100</f>
        <v>42.8571428571429</v>
      </c>
      <c r="L70" s="134" t="s">
        <v>955</v>
      </c>
    </row>
    <row r="71" customFormat="false" ht="12.65" hidden="false" customHeight="false" outlineLevel="0" collapsed="false">
      <c r="A71" s="286" t="s">
        <v>379</v>
      </c>
      <c r="B71" s="286" t="s">
        <v>380</v>
      </c>
      <c r="C71" s="70" t="s">
        <v>381</v>
      </c>
      <c r="D71" s="70" t="s">
        <v>1009</v>
      </c>
      <c r="E71" s="293" t="n">
        <v>68</v>
      </c>
      <c r="F71" s="70" t="n">
        <v>59</v>
      </c>
      <c r="G71" s="70" t="n">
        <v>19</v>
      </c>
      <c r="H71" s="70" t="n">
        <v>4</v>
      </c>
      <c r="I71" s="70" t="n">
        <f aca="false">+F71-J71</f>
        <v>36</v>
      </c>
      <c r="J71" s="70" t="n">
        <f aca="false">+G71+H71</f>
        <v>23</v>
      </c>
      <c r="K71" s="289" t="n">
        <f aca="false">+J71/F71*100</f>
        <v>38.9830508474576</v>
      </c>
      <c r="L71" s="134" t="s">
        <v>955</v>
      </c>
    </row>
    <row r="72" customFormat="false" ht="12.65" hidden="false" customHeight="false" outlineLevel="0" collapsed="false">
      <c r="A72" s="282" t="s">
        <v>383</v>
      </c>
      <c r="B72" s="282" t="s">
        <v>384</v>
      </c>
      <c r="C72" s="117" t="s">
        <v>385</v>
      </c>
      <c r="D72" s="117" t="s">
        <v>1010</v>
      </c>
      <c r="E72" s="292" t="n">
        <v>25</v>
      </c>
      <c r="F72" s="117" t="n">
        <v>27</v>
      </c>
      <c r="G72" s="117"/>
      <c r="H72" s="117" t="n">
        <v>8</v>
      </c>
      <c r="I72" s="117" t="n">
        <f aca="false">+F72-J72</f>
        <v>19</v>
      </c>
      <c r="J72" s="117" t="n">
        <f aca="false">+G72+H72</f>
        <v>8</v>
      </c>
      <c r="K72" s="285" t="n">
        <f aca="false">+J72/F72*100</f>
        <v>29.6296296296296</v>
      </c>
      <c r="L72" s="134" t="s">
        <v>955</v>
      </c>
    </row>
    <row r="73" customFormat="false" ht="12.65" hidden="false" customHeight="false" outlineLevel="0" collapsed="false">
      <c r="A73" s="286" t="s">
        <v>387</v>
      </c>
      <c r="B73" s="286" t="s">
        <v>388</v>
      </c>
      <c r="C73" s="70" t="s">
        <v>389</v>
      </c>
      <c r="D73" s="70" t="s">
        <v>1011</v>
      </c>
      <c r="E73" s="293" t="n">
        <v>1470</v>
      </c>
      <c r="F73" s="70" t="n">
        <v>1778</v>
      </c>
      <c r="G73" s="70" t="n">
        <v>375</v>
      </c>
      <c r="H73" s="70" t="n">
        <v>61</v>
      </c>
      <c r="I73" s="70" t="n">
        <f aca="false">+F73-J73</f>
        <v>1342</v>
      </c>
      <c r="J73" s="70" t="n">
        <f aca="false">+G73+H73</f>
        <v>436</v>
      </c>
      <c r="K73" s="289" t="n">
        <f aca="false">+J73/F73*100</f>
        <v>24.5219347581552</v>
      </c>
      <c r="L73" s="134" t="s">
        <v>955</v>
      </c>
    </row>
    <row r="74" customFormat="false" ht="12.65" hidden="false" customHeight="false" outlineLevel="0" collapsed="false">
      <c r="A74" s="282" t="s">
        <v>391</v>
      </c>
      <c r="B74" s="282" t="s">
        <v>392</v>
      </c>
      <c r="C74" s="117" t="s">
        <v>393</v>
      </c>
      <c r="D74" s="117" t="s">
        <v>1012</v>
      </c>
      <c r="E74" s="292" t="n">
        <v>53</v>
      </c>
      <c r="F74" s="117" t="n">
        <v>47</v>
      </c>
      <c r="G74" s="117" t="n">
        <v>3</v>
      </c>
      <c r="H74" s="117" t="n">
        <v>6</v>
      </c>
      <c r="I74" s="117" t="n">
        <f aca="false">+F74-J74</f>
        <v>38</v>
      </c>
      <c r="J74" s="117" t="n">
        <f aca="false">+G74+H74</f>
        <v>9</v>
      </c>
      <c r="K74" s="285" t="n">
        <f aca="false">+J74/F74*100</f>
        <v>19.1489361702128</v>
      </c>
      <c r="L74" s="134" t="s">
        <v>955</v>
      </c>
    </row>
    <row r="75" customFormat="false" ht="12.65" hidden="false" customHeight="false" outlineLevel="0" collapsed="false">
      <c r="A75" s="286" t="s">
        <v>395</v>
      </c>
      <c r="B75" s="286" t="s">
        <v>396</v>
      </c>
      <c r="C75" s="70" t="s">
        <v>397</v>
      </c>
      <c r="D75" s="70" t="s">
        <v>1013</v>
      </c>
      <c r="E75" s="293" t="n">
        <v>99</v>
      </c>
      <c r="F75" s="70" t="n">
        <v>80</v>
      </c>
      <c r="G75" s="70" t="n">
        <v>3</v>
      </c>
      <c r="H75" s="70" t="n">
        <v>6</v>
      </c>
      <c r="I75" s="70" t="n">
        <f aca="false">+F75-J75</f>
        <v>71</v>
      </c>
      <c r="J75" s="70" t="n">
        <f aca="false">+G75+H75</f>
        <v>9</v>
      </c>
      <c r="K75" s="289" t="n">
        <f aca="false">+J75/F75*100</f>
        <v>11.25</v>
      </c>
      <c r="L75" s="134" t="s">
        <v>955</v>
      </c>
    </row>
    <row r="76" customFormat="false" ht="12.65" hidden="false" customHeight="false" outlineLevel="0" collapsed="false">
      <c r="A76" s="282" t="s">
        <v>399</v>
      </c>
      <c r="B76" s="282" t="s">
        <v>400</v>
      </c>
      <c r="C76" s="117" t="s">
        <v>401</v>
      </c>
      <c r="D76" s="117" t="s">
        <v>1014</v>
      </c>
      <c r="E76" s="292" t="n">
        <v>555</v>
      </c>
      <c r="F76" s="117" t="n">
        <v>541</v>
      </c>
      <c r="G76" s="117" t="n">
        <v>84</v>
      </c>
      <c r="H76" s="117" t="n">
        <v>14</v>
      </c>
      <c r="I76" s="117" t="n">
        <f aca="false">+F76-J76</f>
        <v>443</v>
      </c>
      <c r="J76" s="117" t="n">
        <f aca="false">+G76+H76</f>
        <v>98</v>
      </c>
      <c r="K76" s="285" t="n">
        <f aca="false">+J76/F76*100</f>
        <v>18.1146025878004</v>
      </c>
      <c r="L76" s="134" t="s">
        <v>955</v>
      </c>
    </row>
    <row r="77" customFormat="false" ht="12.65" hidden="false" customHeight="false" outlineLevel="0" collapsed="false">
      <c r="A77" s="286" t="s">
        <v>403</v>
      </c>
      <c r="B77" s="286" t="s">
        <v>404</v>
      </c>
      <c r="C77" s="70" t="s">
        <v>405</v>
      </c>
      <c r="D77" s="70" t="s">
        <v>1015</v>
      </c>
      <c r="E77" s="293" t="n">
        <v>81</v>
      </c>
      <c r="F77" s="70" t="n">
        <v>58</v>
      </c>
      <c r="G77" s="70" t="n">
        <v>1</v>
      </c>
      <c r="H77" s="70"/>
      <c r="I77" s="70" t="n">
        <f aca="false">+F77-J77</f>
        <v>57</v>
      </c>
      <c r="J77" s="70" t="n">
        <f aca="false">+G77+H77</f>
        <v>1</v>
      </c>
      <c r="K77" s="289" t="n">
        <f aca="false">+J77/F77*100</f>
        <v>1.72413793103448</v>
      </c>
      <c r="L77" s="134" t="s">
        <v>955</v>
      </c>
    </row>
    <row r="78" customFormat="false" ht="12.65" hidden="false" customHeight="false" outlineLevel="0" collapsed="false">
      <c r="A78" s="282" t="s">
        <v>407</v>
      </c>
      <c r="B78" s="282" t="s">
        <v>408</v>
      </c>
      <c r="C78" s="117" t="s">
        <v>409</v>
      </c>
      <c r="D78" s="117" t="s">
        <v>1016</v>
      </c>
      <c r="E78" s="292" t="n">
        <v>10</v>
      </c>
      <c r="F78" s="117" t="n">
        <v>11</v>
      </c>
      <c r="G78" s="117"/>
      <c r="H78" s="117" t="n">
        <v>4</v>
      </c>
      <c r="I78" s="117" t="n">
        <f aca="false">+F78-J78</f>
        <v>7</v>
      </c>
      <c r="J78" s="117" t="n">
        <f aca="false">+G78+H78</f>
        <v>4</v>
      </c>
      <c r="K78" s="285" t="n">
        <f aca="false">+J78/F78*100</f>
        <v>36.3636363636364</v>
      </c>
      <c r="L78" s="134" t="s">
        <v>955</v>
      </c>
    </row>
    <row r="79" customFormat="false" ht="12.65" hidden="false" customHeight="false" outlineLevel="0" collapsed="false">
      <c r="A79" s="286" t="s">
        <v>411</v>
      </c>
      <c r="B79" s="286" t="s">
        <v>412</v>
      </c>
      <c r="C79" s="70" t="s">
        <v>413</v>
      </c>
      <c r="D79" s="70" t="s">
        <v>1017</v>
      </c>
      <c r="E79" s="293" t="n">
        <v>229</v>
      </c>
      <c r="F79" s="70" t="n">
        <v>139</v>
      </c>
      <c r="G79" s="70" t="n">
        <v>3</v>
      </c>
      <c r="H79" s="70" t="n">
        <v>3</v>
      </c>
      <c r="I79" s="70" t="n">
        <f aca="false">+F79-J79</f>
        <v>133</v>
      </c>
      <c r="J79" s="70" t="n">
        <f aca="false">+G79+H79</f>
        <v>6</v>
      </c>
      <c r="K79" s="289" t="n">
        <f aca="false">+J79/F79*100</f>
        <v>4.31654676258993</v>
      </c>
      <c r="L79" s="134" t="s">
        <v>955</v>
      </c>
    </row>
    <row r="80" customFormat="false" ht="12.65" hidden="false" customHeight="false" outlineLevel="0" collapsed="false">
      <c r="A80" s="282" t="s">
        <v>415</v>
      </c>
      <c r="B80" s="282" t="s">
        <v>416</v>
      </c>
      <c r="C80" s="117" t="s">
        <v>417</v>
      </c>
      <c r="D80" s="117" t="s">
        <v>418</v>
      </c>
      <c r="E80" s="292" t="n">
        <v>103</v>
      </c>
      <c r="F80" s="117" t="n">
        <v>38</v>
      </c>
      <c r="G80" s="117"/>
      <c r="H80" s="117" t="n">
        <v>2</v>
      </c>
      <c r="I80" s="117" t="n">
        <f aca="false">+F80-J80</f>
        <v>36</v>
      </c>
      <c r="J80" s="117" t="n">
        <f aca="false">+G80+H80</f>
        <v>2</v>
      </c>
      <c r="K80" s="285" t="n">
        <f aca="false">+J80/F80*100</f>
        <v>5.26315789473684</v>
      </c>
      <c r="L80" s="134" t="s">
        <v>955</v>
      </c>
    </row>
    <row r="81" customFormat="false" ht="12.65" hidden="false" customHeight="false" outlineLevel="0" collapsed="false">
      <c r="A81" s="286" t="s">
        <v>419</v>
      </c>
      <c r="B81" s="286" t="s">
        <v>420</v>
      </c>
      <c r="C81" s="70" t="s">
        <v>421</v>
      </c>
      <c r="D81" s="287" t="s">
        <v>1018</v>
      </c>
      <c r="E81" s="293" t="n">
        <v>730</v>
      </c>
      <c r="F81" s="70" t="n">
        <v>678</v>
      </c>
      <c r="G81" s="70" t="n">
        <v>76</v>
      </c>
      <c r="H81" s="70" t="n">
        <v>46</v>
      </c>
      <c r="I81" s="70" t="n">
        <f aca="false">+F81-J81</f>
        <v>556</v>
      </c>
      <c r="J81" s="70" t="n">
        <f aca="false">+G81+H81</f>
        <v>122</v>
      </c>
      <c r="K81" s="289" t="n">
        <f aca="false">+J81/F81*100</f>
        <v>17.9941002949853</v>
      </c>
      <c r="L81" s="134" t="s">
        <v>955</v>
      </c>
    </row>
    <row r="82" customFormat="false" ht="12.65" hidden="false" customHeight="false" outlineLevel="0" collapsed="false">
      <c r="A82" s="282" t="s">
        <v>423</v>
      </c>
      <c r="B82" s="282" t="s">
        <v>424</v>
      </c>
      <c r="C82" s="117" t="s">
        <v>425</v>
      </c>
      <c r="D82" s="117" t="s">
        <v>679</v>
      </c>
      <c r="E82" s="284" t="n">
        <v>25</v>
      </c>
      <c r="F82" s="117" t="n">
        <v>17</v>
      </c>
      <c r="G82" s="117" t="n">
        <v>9</v>
      </c>
      <c r="H82" s="117" t="n">
        <v>1</v>
      </c>
      <c r="I82" s="117" t="n">
        <f aca="false">+F82-J82</f>
        <v>7</v>
      </c>
      <c r="J82" s="117" t="n">
        <f aca="false">+G82+H82</f>
        <v>10</v>
      </c>
      <c r="K82" s="285" t="n">
        <f aca="false">+J82/F82*100</f>
        <v>58.8235294117647</v>
      </c>
      <c r="L82" s="134" t="s">
        <v>955</v>
      </c>
    </row>
    <row r="83" customFormat="false" ht="12.65" hidden="false" customHeight="false" outlineLevel="0" collapsed="false">
      <c r="A83" s="286" t="s">
        <v>427</v>
      </c>
      <c r="B83" s="286" t="s">
        <v>428</v>
      </c>
      <c r="C83" s="70" t="s">
        <v>429</v>
      </c>
      <c r="D83" s="70" t="s">
        <v>1019</v>
      </c>
      <c r="E83" s="293" t="n">
        <v>65</v>
      </c>
      <c r="F83" s="70" t="n">
        <v>134</v>
      </c>
      <c r="G83" s="70" t="n">
        <v>4</v>
      </c>
      <c r="H83" s="70" t="n">
        <v>3</v>
      </c>
      <c r="I83" s="70" t="n">
        <f aca="false">+F83-J83</f>
        <v>127</v>
      </c>
      <c r="J83" s="70" t="n">
        <f aca="false">+G83+H83</f>
        <v>7</v>
      </c>
      <c r="K83" s="289" t="n">
        <f aca="false">+J83/F83*100</f>
        <v>5.22388059701493</v>
      </c>
      <c r="L83" s="134" t="s">
        <v>955</v>
      </c>
    </row>
    <row r="84" customFormat="false" ht="12.65" hidden="false" customHeight="false" outlineLevel="0" collapsed="false">
      <c r="A84" s="282" t="s">
        <v>431</v>
      </c>
      <c r="B84" s="282" t="s">
        <v>432</v>
      </c>
      <c r="C84" s="117" t="s">
        <v>433</v>
      </c>
      <c r="D84" s="117" t="s">
        <v>1020</v>
      </c>
      <c r="E84" s="292" t="n">
        <v>1054</v>
      </c>
      <c r="F84" s="117" t="n">
        <v>952</v>
      </c>
      <c r="G84" s="117" t="n">
        <v>107</v>
      </c>
      <c r="H84" s="117" t="n">
        <v>10</v>
      </c>
      <c r="I84" s="117" t="n">
        <f aca="false">+F84-J84</f>
        <v>835</v>
      </c>
      <c r="J84" s="117" t="n">
        <f aca="false">+G84+H84</f>
        <v>117</v>
      </c>
      <c r="K84" s="285" t="n">
        <f aca="false">+J84/F84*100</f>
        <v>12.2899159663866</v>
      </c>
      <c r="L84" s="134" t="s">
        <v>955</v>
      </c>
    </row>
    <row r="85" customFormat="false" ht="12.65" hidden="false" customHeight="false" outlineLevel="0" collapsed="false">
      <c r="A85" s="286" t="s">
        <v>435</v>
      </c>
      <c r="B85" s="286" t="s">
        <v>436</v>
      </c>
      <c r="C85" s="70" t="s">
        <v>437</v>
      </c>
      <c r="D85" s="70" t="s">
        <v>1021</v>
      </c>
      <c r="E85" s="293" t="n">
        <v>4</v>
      </c>
      <c r="F85" s="70" t="n">
        <v>5</v>
      </c>
      <c r="G85" s="70"/>
      <c r="H85" s="70"/>
      <c r="I85" s="70" t="n">
        <f aca="false">+F85-J85</f>
        <v>5</v>
      </c>
      <c r="J85" s="70" t="n">
        <f aca="false">+G85+H85</f>
        <v>0</v>
      </c>
      <c r="K85" s="289" t="n">
        <f aca="false">+J85/F85*100</f>
        <v>0</v>
      </c>
      <c r="L85" s="134" t="s">
        <v>955</v>
      </c>
    </row>
    <row r="86" customFormat="false" ht="12.65" hidden="false" customHeight="false" outlineLevel="0" collapsed="false">
      <c r="A86" s="282" t="s">
        <v>439</v>
      </c>
      <c r="B86" s="282" t="s">
        <v>440</v>
      </c>
      <c r="C86" s="117" t="s">
        <v>441</v>
      </c>
      <c r="D86" s="117" t="s">
        <v>1022</v>
      </c>
      <c r="E86" s="292" t="n">
        <v>13</v>
      </c>
      <c r="F86" s="117"/>
      <c r="G86" s="117"/>
      <c r="H86" s="117"/>
      <c r="I86" s="117" t="n">
        <f aca="false">+F86-J86</f>
        <v>0</v>
      </c>
      <c r="J86" s="117" t="n">
        <f aca="false">+G86+H86</f>
        <v>0</v>
      </c>
      <c r="K86" s="285"/>
      <c r="L86" s="134" t="s">
        <v>955</v>
      </c>
    </row>
    <row r="87" customFormat="false" ht="12.65" hidden="false" customHeight="false" outlineLevel="0" collapsed="false">
      <c r="A87" s="286" t="s">
        <v>443</v>
      </c>
      <c r="B87" s="286" t="s">
        <v>444</v>
      </c>
      <c r="C87" s="70" t="s">
        <v>445</v>
      </c>
      <c r="D87" s="70" t="s">
        <v>1023</v>
      </c>
      <c r="E87" s="293" t="n">
        <v>1</v>
      </c>
      <c r="F87" s="70" t="n">
        <v>1</v>
      </c>
      <c r="G87" s="70"/>
      <c r="H87" s="70"/>
      <c r="I87" s="70" t="n">
        <f aca="false">+F87-J87</f>
        <v>1</v>
      </c>
      <c r="J87" s="70" t="n">
        <f aca="false">+G87+H87</f>
        <v>0</v>
      </c>
      <c r="K87" s="289" t="n">
        <f aca="false">+J87/F87*100</f>
        <v>0</v>
      </c>
      <c r="L87" s="134" t="s">
        <v>955</v>
      </c>
    </row>
    <row r="88" customFormat="false" ht="12.65" hidden="false" customHeight="false" outlineLevel="0" collapsed="false">
      <c r="A88" s="282" t="s">
        <v>447</v>
      </c>
      <c r="B88" s="282" t="s">
        <v>448</v>
      </c>
      <c r="C88" s="117" t="s">
        <v>449</v>
      </c>
      <c r="D88" s="283" t="s">
        <v>890</v>
      </c>
      <c r="E88" s="292" t="n">
        <v>6</v>
      </c>
      <c r="F88" s="117" t="n">
        <v>1</v>
      </c>
      <c r="G88" s="117" t="n">
        <v>1</v>
      </c>
      <c r="H88" s="117"/>
      <c r="I88" s="117" t="n">
        <f aca="false">+F88-J88</f>
        <v>0</v>
      </c>
      <c r="J88" s="117" t="n">
        <f aca="false">+G88+H88</f>
        <v>1</v>
      </c>
      <c r="K88" s="285" t="n">
        <f aca="false">+J88/F88*100</f>
        <v>100</v>
      </c>
      <c r="L88" s="134" t="s">
        <v>955</v>
      </c>
    </row>
    <row r="89" customFormat="false" ht="12.65" hidden="false" customHeight="false" outlineLevel="0" collapsed="false">
      <c r="A89" s="286" t="s">
        <v>451</v>
      </c>
      <c r="B89" s="286" t="s">
        <v>452</v>
      </c>
      <c r="C89" s="70" t="s">
        <v>453</v>
      </c>
      <c r="D89" s="70" t="s">
        <v>1024</v>
      </c>
      <c r="E89" s="293" t="n">
        <v>56</v>
      </c>
      <c r="F89" s="70" t="n">
        <v>82</v>
      </c>
      <c r="G89" s="70" t="n">
        <v>13</v>
      </c>
      <c r="H89" s="70" t="n">
        <v>15</v>
      </c>
      <c r="I89" s="70" t="n">
        <f aca="false">+F89-J89</f>
        <v>54</v>
      </c>
      <c r="J89" s="70" t="n">
        <f aca="false">+G89+H89</f>
        <v>28</v>
      </c>
      <c r="K89" s="289" t="n">
        <f aca="false">+J89/F89*100</f>
        <v>34.1463414634146</v>
      </c>
      <c r="L89" s="134" t="s">
        <v>955</v>
      </c>
    </row>
    <row r="90" customFormat="false" ht="12.65" hidden="false" customHeight="false" outlineLevel="0" collapsed="false">
      <c r="A90" s="282" t="s">
        <v>455</v>
      </c>
      <c r="B90" s="282" t="s">
        <v>456</v>
      </c>
      <c r="C90" s="117" t="s">
        <v>457</v>
      </c>
      <c r="D90" s="283" t="s">
        <v>1025</v>
      </c>
      <c r="E90" s="292" t="n">
        <v>2199</v>
      </c>
      <c r="F90" s="117" t="n">
        <v>2028</v>
      </c>
      <c r="G90" s="117" t="n">
        <v>290</v>
      </c>
      <c r="H90" s="117" t="n">
        <v>75</v>
      </c>
      <c r="I90" s="117" t="n">
        <f aca="false">+F90-J90</f>
        <v>1663</v>
      </c>
      <c r="J90" s="117" t="n">
        <f aca="false">+G90+H90</f>
        <v>365</v>
      </c>
      <c r="K90" s="285" t="n">
        <f aca="false">+J90/F90*100</f>
        <v>17.9980276134122</v>
      </c>
      <c r="L90" s="134" t="s">
        <v>955</v>
      </c>
    </row>
    <row r="91" customFormat="false" ht="12.65" hidden="false" customHeight="false" outlineLevel="0" collapsed="false">
      <c r="A91" s="286" t="s">
        <v>459</v>
      </c>
      <c r="B91" s="286" t="s">
        <v>460</v>
      </c>
      <c r="C91" s="70" t="s">
        <v>461</v>
      </c>
      <c r="D91" s="70" t="s">
        <v>1026</v>
      </c>
      <c r="E91" s="293" t="n">
        <v>24</v>
      </c>
      <c r="F91" s="70" t="n">
        <v>7</v>
      </c>
      <c r="G91" s="70" t="n">
        <v>4</v>
      </c>
      <c r="H91" s="70"/>
      <c r="I91" s="70" t="n">
        <f aca="false">+F91-J91</f>
        <v>3</v>
      </c>
      <c r="J91" s="70" t="n">
        <f aca="false">+G91+H91</f>
        <v>4</v>
      </c>
      <c r="K91" s="289" t="n">
        <f aca="false">+J91/F91*100</f>
        <v>57.1428571428571</v>
      </c>
      <c r="L91" s="134" t="s">
        <v>955</v>
      </c>
    </row>
    <row r="92" customFormat="false" ht="12.65" hidden="false" customHeight="false" outlineLevel="0" collapsed="false">
      <c r="A92" s="282" t="s">
        <v>463</v>
      </c>
      <c r="B92" s="282" t="s">
        <v>464</v>
      </c>
      <c r="C92" s="117" t="s">
        <v>102</v>
      </c>
      <c r="D92" s="117" t="s">
        <v>1027</v>
      </c>
      <c r="E92" s="292" t="n">
        <v>123</v>
      </c>
      <c r="F92" s="117" t="n">
        <v>119</v>
      </c>
      <c r="G92" s="117" t="n">
        <v>9</v>
      </c>
      <c r="H92" s="117" t="n">
        <v>6</v>
      </c>
      <c r="I92" s="117" t="n">
        <f aca="false">+F92-J92</f>
        <v>104</v>
      </c>
      <c r="J92" s="117" t="n">
        <f aca="false">+G92+H92</f>
        <v>15</v>
      </c>
      <c r="K92" s="285" t="n">
        <f aca="false">+J92/F92*100</f>
        <v>12.6050420168067</v>
      </c>
      <c r="L92" s="134" t="s">
        <v>955</v>
      </c>
    </row>
    <row r="93" customFormat="false" ht="12.65" hidden="false" customHeight="false" outlineLevel="0" collapsed="false">
      <c r="A93" s="286" t="s">
        <v>466</v>
      </c>
      <c r="B93" s="286" t="s">
        <v>467</v>
      </c>
      <c r="C93" s="70" t="s">
        <v>468</v>
      </c>
      <c r="D93" s="70" t="s">
        <v>1028</v>
      </c>
      <c r="E93" s="293" t="n">
        <v>184</v>
      </c>
      <c r="F93" s="70" t="n">
        <v>151</v>
      </c>
      <c r="G93" s="70" t="n">
        <v>7</v>
      </c>
      <c r="H93" s="70" t="n">
        <v>23</v>
      </c>
      <c r="I93" s="70" t="n">
        <f aca="false">+F93-J93</f>
        <v>121</v>
      </c>
      <c r="J93" s="70" t="n">
        <f aca="false">+G93+H93</f>
        <v>30</v>
      </c>
      <c r="K93" s="289" t="n">
        <f aca="false">+J93/F93*100</f>
        <v>19.8675496688742</v>
      </c>
      <c r="L93" s="134" t="s">
        <v>955</v>
      </c>
    </row>
    <row r="94" customFormat="false" ht="12.65" hidden="false" customHeight="false" outlineLevel="0" collapsed="false">
      <c r="A94" s="282" t="s">
        <v>470</v>
      </c>
      <c r="B94" s="282" t="s">
        <v>471</v>
      </c>
      <c r="C94" s="117" t="s">
        <v>472</v>
      </c>
      <c r="D94" s="117" t="s">
        <v>1029</v>
      </c>
      <c r="E94" s="292" t="n">
        <v>4</v>
      </c>
      <c r="F94" s="117" t="n">
        <v>8</v>
      </c>
      <c r="G94" s="117"/>
      <c r="H94" s="117"/>
      <c r="I94" s="117" t="n">
        <f aca="false">+F94-J94</f>
        <v>8</v>
      </c>
      <c r="J94" s="117" t="n">
        <f aca="false">+G94+H94</f>
        <v>0</v>
      </c>
      <c r="K94" s="285" t="n">
        <f aca="false">+J94/F94*100</f>
        <v>0</v>
      </c>
      <c r="L94" s="134" t="s">
        <v>955</v>
      </c>
    </row>
    <row r="95" customFormat="false" ht="12.65" hidden="false" customHeight="false" outlineLevel="0" collapsed="false">
      <c r="A95" s="286" t="s">
        <v>474</v>
      </c>
      <c r="B95" s="286" t="s">
        <v>475</v>
      </c>
      <c r="C95" s="70" t="s">
        <v>476</v>
      </c>
      <c r="D95" s="70" t="s">
        <v>1030</v>
      </c>
      <c r="E95" s="293" t="n">
        <v>1519</v>
      </c>
      <c r="F95" s="70" t="n">
        <v>1428</v>
      </c>
      <c r="G95" s="70" t="n">
        <v>83</v>
      </c>
      <c r="H95" s="70" t="n">
        <v>36</v>
      </c>
      <c r="I95" s="70" t="n">
        <f aca="false">+F95-J95</f>
        <v>1309</v>
      </c>
      <c r="J95" s="70" t="n">
        <f aca="false">+G95+H95</f>
        <v>119</v>
      </c>
      <c r="K95" s="289" t="n">
        <f aca="false">+J95/F95*100</f>
        <v>8.33333333333333</v>
      </c>
      <c r="L95" s="134" t="s">
        <v>955</v>
      </c>
    </row>
    <row r="96" customFormat="false" ht="12.65" hidden="false" customHeight="false" outlineLevel="0" collapsed="false">
      <c r="A96" s="282" t="s">
        <v>478</v>
      </c>
      <c r="B96" s="282" t="s">
        <v>479</v>
      </c>
      <c r="C96" s="117" t="s">
        <v>480</v>
      </c>
      <c r="D96" s="117" t="s">
        <v>1031</v>
      </c>
      <c r="E96" s="292"/>
      <c r="F96" s="117" t="n">
        <v>1</v>
      </c>
      <c r="G96" s="117"/>
      <c r="H96" s="117"/>
      <c r="I96" s="117" t="n">
        <f aca="false">+F96-J96</f>
        <v>1</v>
      </c>
      <c r="J96" s="117" t="n">
        <f aca="false">+G96+H96</f>
        <v>0</v>
      </c>
      <c r="K96" s="285" t="n">
        <f aca="false">+J96/F96*100</f>
        <v>0</v>
      </c>
      <c r="L96" s="134" t="s">
        <v>955</v>
      </c>
    </row>
    <row r="97" customFormat="false" ht="12.65" hidden="false" customHeight="false" outlineLevel="0" collapsed="false">
      <c r="A97" s="286" t="s">
        <v>482</v>
      </c>
      <c r="B97" s="286" t="s">
        <v>483</v>
      </c>
      <c r="C97" s="70" t="s">
        <v>484</v>
      </c>
      <c r="D97" s="70" t="s">
        <v>682</v>
      </c>
      <c r="E97" s="293" t="n">
        <v>52</v>
      </c>
      <c r="F97" s="70" t="n">
        <v>65</v>
      </c>
      <c r="G97" s="70" t="n">
        <v>15</v>
      </c>
      <c r="H97" s="70" t="n">
        <v>15</v>
      </c>
      <c r="I97" s="70" t="n">
        <f aca="false">+F97-J97</f>
        <v>35</v>
      </c>
      <c r="J97" s="70" t="n">
        <f aca="false">+G97+H97</f>
        <v>30</v>
      </c>
      <c r="K97" s="289" t="n">
        <f aca="false">+J97/F97*100</f>
        <v>46.1538461538462</v>
      </c>
      <c r="L97" s="134" t="s">
        <v>955</v>
      </c>
    </row>
    <row r="98" customFormat="false" ht="12.65" hidden="false" customHeight="false" outlineLevel="0" collapsed="false">
      <c r="A98" s="282" t="s">
        <v>486</v>
      </c>
      <c r="B98" s="282" t="s">
        <v>487</v>
      </c>
      <c r="C98" s="117" t="s">
        <v>488</v>
      </c>
      <c r="D98" s="117" t="s">
        <v>1032</v>
      </c>
      <c r="E98" s="292" t="n">
        <v>3</v>
      </c>
      <c r="F98" s="117" t="n">
        <v>2</v>
      </c>
      <c r="G98" s="117"/>
      <c r="H98" s="117"/>
      <c r="I98" s="117" t="n">
        <f aca="false">+F98-J98</f>
        <v>2</v>
      </c>
      <c r="J98" s="117" t="n">
        <f aca="false">+G98+H98</f>
        <v>0</v>
      </c>
      <c r="K98" s="285" t="n">
        <f aca="false">+J98/F98*100</f>
        <v>0</v>
      </c>
      <c r="L98" s="134" t="s">
        <v>955</v>
      </c>
    </row>
    <row r="99" customFormat="false" ht="12.65" hidden="false" customHeight="false" outlineLevel="0" collapsed="false">
      <c r="A99" s="286" t="s">
        <v>490</v>
      </c>
      <c r="B99" s="286" t="s">
        <v>491</v>
      </c>
      <c r="C99" s="70" t="s">
        <v>492</v>
      </c>
      <c r="D99" s="70" t="s">
        <v>725</v>
      </c>
      <c r="E99" s="293" t="n">
        <v>2</v>
      </c>
      <c r="F99" s="70" t="n">
        <v>3</v>
      </c>
      <c r="G99" s="70"/>
      <c r="H99" s="70" t="n">
        <v>1</v>
      </c>
      <c r="I99" s="70" t="n">
        <f aca="false">+F99-J99</f>
        <v>2</v>
      </c>
      <c r="J99" s="70" t="n">
        <f aca="false">+G99+H99</f>
        <v>1</v>
      </c>
      <c r="K99" s="289" t="n">
        <f aca="false">+J99/F99*100</f>
        <v>33.3333333333333</v>
      </c>
      <c r="L99" s="134" t="s">
        <v>955</v>
      </c>
    </row>
    <row r="100" customFormat="false" ht="12.65" hidden="false" customHeight="false" outlineLevel="0" collapsed="false">
      <c r="A100" s="282" t="s">
        <v>494</v>
      </c>
      <c r="B100" s="282" t="s">
        <v>495</v>
      </c>
      <c r="C100" s="117" t="s">
        <v>496</v>
      </c>
      <c r="D100" s="117" t="s">
        <v>1033</v>
      </c>
      <c r="E100" s="292" t="n">
        <v>185</v>
      </c>
      <c r="F100" s="117" t="n">
        <v>108</v>
      </c>
      <c r="G100" s="117" t="n">
        <v>1</v>
      </c>
      <c r="H100" s="117"/>
      <c r="I100" s="117" t="n">
        <f aca="false">+F100-J100</f>
        <v>107</v>
      </c>
      <c r="J100" s="117" t="n">
        <f aca="false">+G100+H100</f>
        <v>1</v>
      </c>
      <c r="K100" s="285" t="n">
        <f aca="false">+J100/F100*100</f>
        <v>0.925925925925926</v>
      </c>
      <c r="L100" s="134" t="s">
        <v>955</v>
      </c>
    </row>
    <row r="101" customFormat="false" ht="12.65" hidden="false" customHeight="false" outlineLevel="0" collapsed="false">
      <c r="A101" s="286" t="s">
        <v>498</v>
      </c>
      <c r="B101" s="286" t="s">
        <v>499</v>
      </c>
      <c r="C101" s="70" t="s">
        <v>500</v>
      </c>
      <c r="D101" s="70" t="s">
        <v>1034</v>
      </c>
      <c r="E101" s="293" t="n">
        <v>1362</v>
      </c>
      <c r="F101" s="70" t="n">
        <v>1404</v>
      </c>
      <c r="G101" s="70" t="n">
        <v>404</v>
      </c>
      <c r="H101" s="70" t="n">
        <v>43</v>
      </c>
      <c r="I101" s="70" t="n">
        <f aca="false">+F101-J101</f>
        <v>957</v>
      </c>
      <c r="J101" s="70" t="n">
        <f aca="false">+G101+H101</f>
        <v>447</v>
      </c>
      <c r="K101" s="289" t="n">
        <f aca="false">+J101/F101*100</f>
        <v>31.8376068376068</v>
      </c>
      <c r="L101" s="134" t="s">
        <v>955</v>
      </c>
    </row>
    <row r="102" customFormat="false" ht="12.65" hidden="false" customHeight="false" outlineLevel="0" collapsed="false">
      <c r="A102" s="282" t="s">
        <v>502</v>
      </c>
      <c r="B102" s="282" t="s">
        <v>503</v>
      </c>
      <c r="C102" s="117" t="s">
        <v>504</v>
      </c>
      <c r="D102" s="117" t="s">
        <v>1035</v>
      </c>
      <c r="E102" s="292" t="n">
        <v>229</v>
      </c>
      <c r="F102" s="117" t="n">
        <v>196</v>
      </c>
      <c r="G102" s="117" t="n">
        <v>41</v>
      </c>
      <c r="H102" s="117" t="n">
        <v>8</v>
      </c>
      <c r="I102" s="117" t="n">
        <f aca="false">+F102-J102</f>
        <v>147</v>
      </c>
      <c r="J102" s="117" t="n">
        <f aca="false">+G102+H102</f>
        <v>49</v>
      </c>
      <c r="K102" s="285" t="n">
        <f aca="false">+J102/F102*100</f>
        <v>25</v>
      </c>
      <c r="L102" s="134" t="s">
        <v>955</v>
      </c>
    </row>
    <row r="103" customFormat="false" ht="12.65" hidden="false" customHeight="false" outlineLevel="0" collapsed="false">
      <c r="A103" s="286" t="s">
        <v>506</v>
      </c>
      <c r="B103" s="286" t="s">
        <v>507</v>
      </c>
      <c r="C103" s="70" t="s">
        <v>508</v>
      </c>
      <c r="D103" s="70" t="s">
        <v>685</v>
      </c>
      <c r="E103" s="288" t="n">
        <v>5</v>
      </c>
      <c r="F103" s="70" t="n">
        <v>1</v>
      </c>
      <c r="G103" s="70"/>
      <c r="H103" s="70" t="n">
        <v>1</v>
      </c>
      <c r="I103" s="70" t="n">
        <f aca="false">+F103-J103</f>
        <v>0</v>
      </c>
      <c r="J103" s="70" t="n">
        <f aca="false">+G103+H103</f>
        <v>1</v>
      </c>
      <c r="K103" s="289" t="n">
        <f aca="false">+J103/F103*100</f>
        <v>100</v>
      </c>
      <c r="L103" s="134" t="s">
        <v>955</v>
      </c>
    </row>
    <row r="104" customFormat="false" ht="12.65" hidden="false" customHeight="false" outlineLevel="0" collapsed="false">
      <c r="A104" s="282" t="s">
        <v>510</v>
      </c>
      <c r="B104" s="282" t="s">
        <v>511</v>
      </c>
      <c r="C104" s="117" t="s">
        <v>512</v>
      </c>
      <c r="D104" s="283" t="s">
        <v>1036</v>
      </c>
      <c r="E104" s="292" t="n">
        <v>759</v>
      </c>
      <c r="F104" s="117" t="n">
        <v>936</v>
      </c>
      <c r="G104" s="117" t="n">
        <v>213</v>
      </c>
      <c r="H104" s="117" t="n">
        <v>415</v>
      </c>
      <c r="I104" s="117" t="n">
        <f aca="false">+F104-J104</f>
        <v>308</v>
      </c>
      <c r="J104" s="117" t="n">
        <f aca="false">+G104+H104</f>
        <v>628</v>
      </c>
      <c r="K104" s="285" t="n">
        <f aca="false">+J104/F104*100</f>
        <v>67.0940170940171</v>
      </c>
      <c r="L104" s="134" t="s">
        <v>955</v>
      </c>
    </row>
    <row r="105" customFormat="false" ht="12.65" hidden="false" customHeight="false" outlineLevel="0" collapsed="false">
      <c r="A105" s="286" t="s">
        <v>514</v>
      </c>
      <c r="B105" s="286" t="s">
        <v>515</v>
      </c>
      <c r="C105" s="70" t="s">
        <v>516</v>
      </c>
      <c r="D105" s="70" t="s">
        <v>1037</v>
      </c>
      <c r="E105" s="70" t="n">
        <v>255</v>
      </c>
      <c r="F105" s="70" t="n">
        <v>283</v>
      </c>
      <c r="G105" s="70" t="n">
        <v>71</v>
      </c>
      <c r="H105" s="70" t="n">
        <v>20</v>
      </c>
      <c r="I105" s="70" t="n">
        <f aca="false">+F105-J105</f>
        <v>192</v>
      </c>
      <c r="J105" s="70" t="n">
        <f aca="false">+G105+H105</f>
        <v>91</v>
      </c>
      <c r="K105" s="289" t="n">
        <f aca="false">+J105/F105*100</f>
        <v>32.1554770318021</v>
      </c>
      <c r="L105" s="134" t="s">
        <v>955</v>
      </c>
    </row>
    <row r="106" customFormat="false" ht="12.65" hidden="false" customHeight="false" outlineLevel="0" collapsed="false">
      <c r="A106" s="282" t="s">
        <v>518</v>
      </c>
      <c r="B106" s="282" t="s">
        <v>519</v>
      </c>
      <c r="C106" s="117" t="s">
        <v>520</v>
      </c>
      <c r="D106" s="117" t="s">
        <v>1038</v>
      </c>
      <c r="E106" s="292" t="n">
        <v>631</v>
      </c>
      <c r="F106" s="117" t="n">
        <v>632</v>
      </c>
      <c r="G106" s="117" t="n">
        <v>93</v>
      </c>
      <c r="H106" s="117" t="n">
        <v>36</v>
      </c>
      <c r="I106" s="117" t="n">
        <f aca="false">+F106-J106</f>
        <v>503</v>
      </c>
      <c r="J106" s="117" t="n">
        <f aca="false">+G106+H106</f>
        <v>129</v>
      </c>
      <c r="K106" s="285" t="n">
        <f aca="false">+J106/F106*100</f>
        <v>20.4113924050633</v>
      </c>
      <c r="L106" s="134" t="s">
        <v>955</v>
      </c>
    </row>
    <row r="107" customFormat="false" ht="12.65" hidden="false" customHeight="false" outlineLevel="0" collapsed="false">
      <c r="A107" s="286" t="s">
        <v>522</v>
      </c>
      <c r="B107" s="286" t="s">
        <v>523</v>
      </c>
      <c r="C107" s="70" t="s">
        <v>524</v>
      </c>
      <c r="D107" s="287" t="s">
        <v>1039</v>
      </c>
      <c r="E107" s="293" t="n">
        <v>879</v>
      </c>
      <c r="F107" s="70" t="n">
        <v>991</v>
      </c>
      <c r="G107" s="70" t="n">
        <v>95</v>
      </c>
      <c r="H107" s="70" t="n">
        <v>345</v>
      </c>
      <c r="I107" s="70" t="n">
        <f aca="false">+F107-J107</f>
        <v>551</v>
      </c>
      <c r="J107" s="70" t="n">
        <f aca="false">+G107+H107</f>
        <v>440</v>
      </c>
      <c r="K107" s="289" t="n">
        <f aca="false">+J107/F107*100</f>
        <v>44.3995963673058</v>
      </c>
      <c r="L107" s="134" t="s">
        <v>955</v>
      </c>
    </row>
    <row r="108" customFormat="false" ht="12.65" hidden="false" customHeight="false" outlineLevel="0" collapsed="false">
      <c r="A108" s="282" t="s">
        <v>526</v>
      </c>
      <c r="B108" s="282" t="s">
        <v>527</v>
      </c>
      <c r="C108" s="117" t="s">
        <v>528</v>
      </c>
      <c r="D108" s="294" t="s">
        <v>1040</v>
      </c>
      <c r="E108" s="292" t="n">
        <v>4</v>
      </c>
      <c r="F108" s="117" t="n">
        <v>6</v>
      </c>
      <c r="G108" s="117" t="n">
        <v>1</v>
      </c>
      <c r="H108" s="117"/>
      <c r="I108" s="117" t="n">
        <f aca="false">+F108-J108</f>
        <v>5</v>
      </c>
      <c r="J108" s="117" t="n">
        <f aca="false">+G108+H108</f>
        <v>1</v>
      </c>
      <c r="K108" s="285" t="n">
        <f aca="false">+J108/F108*100</f>
        <v>16.6666666666667</v>
      </c>
      <c r="L108" s="134" t="s">
        <v>955</v>
      </c>
    </row>
    <row r="109" customFormat="false" ht="12.65" hidden="false" customHeight="false" outlineLevel="0" collapsed="false">
      <c r="A109" s="286" t="s">
        <v>530</v>
      </c>
      <c r="B109" s="286" t="s">
        <v>531</v>
      </c>
      <c r="C109" s="70" t="s">
        <v>532</v>
      </c>
      <c r="D109" s="291" t="s">
        <v>1041</v>
      </c>
      <c r="E109" s="293" t="n">
        <v>24</v>
      </c>
      <c r="F109" s="70" t="n">
        <v>35</v>
      </c>
      <c r="G109" s="70" t="n">
        <v>9</v>
      </c>
      <c r="H109" s="70" t="n">
        <v>9</v>
      </c>
      <c r="I109" s="70" t="n">
        <f aca="false">+F109-J109</f>
        <v>17</v>
      </c>
      <c r="J109" s="70" t="n">
        <f aca="false">+G109+H109</f>
        <v>18</v>
      </c>
      <c r="K109" s="289" t="n">
        <f aca="false">+J109/F109*100</f>
        <v>51.4285714285714</v>
      </c>
      <c r="L109" s="134" t="s">
        <v>955</v>
      </c>
    </row>
    <row r="110" customFormat="false" ht="12.65" hidden="false" customHeight="false" outlineLevel="0" collapsed="false">
      <c r="A110" s="282" t="s">
        <v>534</v>
      </c>
      <c r="B110" s="282" t="s">
        <v>535</v>
      </c>
      <c r="C110" s="117" t="s">
        <v>536</v>
      </c>
      <c r="D110" s="117" t="s">
        <v>1042</v>
      </c>
      <c r="E110" s="292" t="n">
        <v>22</v>
      </c>
      <c r="F110" s="117" t="n">
        <v>21</v>
      </c>
      <c r="G110" s="117"/>
      <c r="H110" s="117" t="n">
        <v>9</v>
      </c>
      <c r="I110" s="117" t="n">
        <f aca="false">+F110-J110</f>
        <v>12</v>
      </c>
      <c r="J110" s="117" t="n">
        <f aca="false">+G110+H110</f>
        <v>9</v>
      </c>
      <c r="K110" s="285" t="n">
        <f aca="false">+J110/F110*100</f>
        <v>42.8571428571429</v>
      </c>
      <c r="L110" s="134" t="s">
        <v>955</v>
      </c>
    </row>
    <row r="111" customFormat="false" ht="12.65" hidden="false" customHeight="false" outlineLevel="0" collapsed="false">
      <c r="A111" s="286" t="s">
        <v>538</v>
      </c>
      <c r="B111" s="286" t="s">
        <v>539</v>
      </c>
      <c r="C111" s="70" t="s">
        <v>540</v>
      </c>
      <c r="D111" s="70" t="s">
        <v>1043</v>
      </c>
      <c r="E111" s="293" t="n">
        <v>510</v>
      </c>
      <c r="F111" s="70" t="n">
        <v>338</v>
      </c>
      <c r="G111" s="70" t="n">
        <v>141</v>
      </c>
      <c r="H111" s="70" t="n">
        <v>24</v>
      </c>
      <c r="I111" s="70" t="n">
        <f aca="false">+F111-J111</f>
        <v>173</v>
      </c>
      <c r="J111" s="70" t="n">
        <f aca="false">+G111+H111</f>
        <v>165</v>
      </c>
      <c r="K111" s="289" t="n">
        <f aca="false">+J111/F111*100</f>
        <v>48.8165680473373</v>
      </c>
      <c r="L111" s="134" t="s">
        <v>955</v>
      </c>
    </row>
    <row r="112" customFormat="false" ht="12.65" hidden="false" customHeight="false" outlineLevel="0" collapsed="false">
      <c r="A112" s="282" t="s">
        <v>542</v>
      </c>
      <c r="B112" s="282" t="s">
        <v>543</v>
      </c>
      <c r="C112" s="117" t="s">
        <v>544</v>
      </c>
      <c r="D112" s="283" t="s">
        <v>1044</v>
      </c>
      <c r="E112" s="292"/>
      <c r="F112" s="117"/>
      <c r="G112" s="117"/>
      <c r="H112" s="117"/>
      <c r="I112" s="117" t="n">
        <f aca="false">+F112-J112</f>
        <v>0</v>
      </c>
      <c r="J112" s="117" t="n">
        <f aca="false">+G112+H112</f>
        <v>0</v>
      </c>
      <c r="K112" s="285" t="e">
        <f aca="false">+J112/F112*100</f>
        <v>#DIV/0!</v>
      </c>
      <c r="L112" s="134" t="s">
        <v>955</v>
      </c>
    </row>
    <row r="113" customFormat="false" ht="12.65" hidden="false" customHeight="false" outlineLevel="0" collapsed="false">
      <c r="A113" s="286" t="s">
        <v>546</v>
      </c>
      <c r="B113" s="286" t="s">
        <v>547</v>
      </c>
      <c r="C113" s="70" t="s">
        <v>548</v>
      </c>
      <c r="D113" s="70" t="s">
        <v>1045</v>
      </c>
      <c r="E113" s="293" t="n">
        <v>713</v>
      </c>
      <c r="F113" s="70" t="n">
        <v>737</v>
      </c>
      <c r="G113" s="70" t="n">
        <v>110</v>
      </c>
      <c r="H113" s="70" t="n">
        <v>49</v>
      </c>
      <c r="I113" s="70" t="n">
        <f aca="false">+F113-J113</f>
        <v>578</v>
      </c>
      <c r="J113" s="70" t="n">
        <f aca="false">+G113+H113</f>
        <v>159</v>
      </c>
      <c r="K113" s="289" t="n">
        <f aca="false">+J113/F113*100</f>
        <v>21.5739484396201</v>
      </c>
      <c r="L113" s="134" t="s">
        <v>955</v>
      </c>
    </row>
    <row r="114" customFormat="false" ht="12.65" hidden="false" customHeight="false" outlineLevel="0" collapsed="false">
      <c r="A114" s="282" t="s">
        <v>550</v>
      </c>
      <c r="B114" s="282" t="s">
        <v>551</v>
      </c>
      <c r="C114" s="117" t="s">
        <v>552</v>
      </c>
      <c r="D114" s="117" t="s">
        <v>1046</v>
      </c>
      <c r="E114" s="292" t="n">
        <v>119</v>
      </c>
      <c r="F114" s="117" t="n">
        <v>146</v>
      </c>
      <c r="G114" s="117" t="n">
        <v>26</v>
      </c>
      <c r="H114" s="117" t="n">
        <v>6</v>
      </c>
      <c r="I114" s="117" t="n">
        <f aca="false">+F114-J114</f>
        <v>114</v>
      </c>
      <c r="J114" s="117" t="n">
        <f aca="false">+G114+H114</f>
        <v>32</v>
      </c>
      <c r="K114" s="285" t="n">
        <f aca="false">+J114/F114*100</f>
        <v>21.9178082191781</v>
      </c>
      <c r="L114" s="134" t="s">
        <v>955</v>
      </c>
    </row>
    <row r="115" customFormat="false" ht="12.65" hidden="false" customHeight="false" outlineLevel="0" collapsed="false">
      <c r="A115" s="286" t="s">
        <v>554</v>
      </c>
      <c r="B115" s="286" t="s">
        <v>555</v>
      </c>
      <c r="C115" s="70" t="s">
        <v>556</v>
      </c>
      <c r="D115" s="287" t="s">
        <v>1047</v>
      </c>
      <c r="E115" s="293" t="n">
        <v>4</v>
      </c>
      <c r="F115" s="70" t="n">
        <v>1</v>
      </c>
      <c r="G115" s="70" t="n">
        <v>1</v>
      </c>
      <c r="H115" s="70"/>
      <c r="I115" s="70" t="n">
        <f aca="false">+F115-J115</f>
        <v>0</v>
      </c>
      <c r="J115" s="70" t="n">
        <f aca="false">+G115+H115</f>
        <v>1</v>
      </c>
      <c r="K115" s="289" t="n">
        <f aca="false">+J115/F115*100</f>
        <v>100</v>
      </c>
      <c r="L115" s="134" t="s">
        <v>955</v>
      </c>
    </row>
    <row r="116" customFormat="false" ht="12.65" hidden="false" customHeight="false" outlineLevel="0" collapsed="false">
      <c r="A116" s="282" t="s">
        <v>558</v>
      </c>
      <c r="B116" s="282" t="s">
        <v>559</v>
      </c>
      <c r="C116" s="117" t="s">
        <v>560</v>
      </c>
      <c r="D116" s="117" t="s">
        <v>1048</v>
      </c>
      <c r="E116" s="292" t="n">
        <v>16</v>
      </c>
      <c r="F116" s="117" t="n">
        <v>19</v>
      </c>
      <c r="G116" s="117" t="n">
        <v>7</v>
      </c>
      <c r="H116" s="117"/>
      <c r="I116" s="117" t="n">
        <f aca="false">+F116-J116</f>
        <v>12</v>
      </c>
      <c r="J116" s="117" t="n">
        <f aca="false">+G116+H116</f>
        <v>7</v>
      </c>
      <c r="K116" s="285" t="n">
        <f aca="false">+J116/F116*100</f>
        <v>36.8421052631579</v>
      </c>
      <c r="L116" s="134" t="s">
        <v>955</v>
      </c>
    </row>
    <row r="117" customFormat="false" ht="12.65" hidden="false" customHeight="false" outlineLevel="0" collapsed="false">
      <c r="A117" s="286" t="s">
        <v>562</v>
      </c>
      <c r="B117" s="286" t="s">
        <v>563</v>
      </c>
      <c r="C117" s="70" t="s">
        <v>564</v>
      </c>
      <c r="D117" s="287" t="s">
        <v>1049</v>
      </c>
      <c r="E117" s="293"/>
      <c r="F117" s="70"/>
      <c r="G117" s="70"/>
      <c r="H117" s="70"/>
      <c r="I117" s="70" t="n">
        <f aca="false">+F117-J117</f>
        <v>0</v>
      </c>
      <c r="J117" s="70" t="n">
        <f aca="false">+G117+H117</f>
        <v>0</v>
      </c>
      <c r="K117" s="289"/>
      <c r="L117" s="134" t="s">
        <v>955</v>
      </c>
    </row>
    <row r="118" customFormat="false" ht="12.65" hidden="false" customHeight="false" outlineLevel="0" collapsed="false">
      <c r="A118" s="282" t="s">
        <v>566</v>
      </c>
      <c r="B118" s="282" t="s">
        <v>567</v>
      </c>
      <c r="C118" s="117" t="s">
        <v>568</v>
      </c>
      <c r="D118" s="117" t="s">
        <v>1050</v>
      </c>
      <c r="E118" s="292" t="n">
        <v>170</v>
      </c>
      <c r="F118" s="117" t="n">
        <v>191</v>
      </c>
      <c r="G118" s="117" t="n">
        <v>17</v>
      </c>
      <c r="H118" s="117" t="n">
        <v>16</v>
      </c>
      <c r="I118" s="117" t="n">
        <f aca="false">+F118-J118</f>
        <v>158</v>
      </c>
      <c r="J118" s="117" t="n">
        <f aca="false">+G118+H118</f>
        <v>33</v>
      </c>
      <c r="K118" s="285" t="n">
        <f aca="false">+J118/F118*100</f>
        <v>17.2774869109948</v>
      </c>
      <c r="L118" s="134" t="s">
        <v>955</v>
      </c>
    </row>
    <row r="119" customFormat="false" ht="12.65" hidden="false" customHeight="false" outlineLevel="0" collapsed="false">
      <c r="A119" s="286" t="s">
        <v>570</v>
      </c>
      <c r="B119" s="286" t="s">
        <v>571</v>
      </c>
      <c r="C119" s="70" t="s">
        <v>572</v>
      </c>
      <c r="D119" s="287" t="s">
        <v>1051</v>
      </c>
      <c r="E119" s="293" t="n">
        <v>7004</v>
      </c>
      <c r="F119" s="70" t="n">
        <v>6571</v>
      </c>
      <c r="G119" s="70" t="n">
        <v>971</v>
      </c>
      <c r="H119" s="70" t="n">
        <v>89</v>
      </c>
      <c r="I119" s="70" t="n">
        <f aca="false">+F119-J119</f>
        <v>5511</v>
      </c>
      <c r="J119" s="70" t="n">
        <f aca="false">+G119+H119</f>
        <v>1060</v>
      </c>
      <c r="K119" s="289" t="n">
        <f aca="false">+J119/F119*100</f>
        <v>16.131486836098</v>
      </c>
      <c r="L119" s="134" t="s">
        <v>955</v>
      </c>
    </row>
    <row r="120" customFormat="false" ht="12.65" hidden="false" customHeight="false" outlineLevel="0" collapsed="false">
      <c r="A120" s="282" t="s">
        <v>574</v>
      </c>
      <c r="B120" s="282" t="s">
        <v>575</v>
      </c>
      <c r="C120" s="117" t="s">
        <v>576</v>
      </c>
      <c r="D120" s="117" t="s">
        <v>577</v>
      </c>
      <c r="E120" s="292"/>
      <c r="F120" s="117" t="n">
        <v>2</v>
      </c>
      <c r="G120" s="117"/>
      <c r="H120" s="117"/>
      <c r="I120" s="117" t="n">
        <f aca="false">+F120-J120</f>
        <v>2</v>
      </c>
      <c r="J120" s="117" t="n">
        <f aca="false">+G120+H120</f>
        <v>0</v>
      </c>
      <c r="K120" s="285" t="n">
        <f aca="false">+J120/F120*100</f>
        <v>0</v>
      </c>
      <c r="L120" s="134" t="s">
        <v>955</v>
      </c>
    </row>
    <row r="121" customFormat="false" ht="12.65" hidden="false" customHeight="false" outlineLevel="0" collapsed="false">
      <c r="A121" s="286" t="s">
        <v>578</v>
      </c>
      <c r="B121" s="286" t="s">
        <v>579</v>
      </c>
      <c r="C121" s="70" t="s">
        <v>580</v>
      </c>
      <c r="D121" s="287" t="s">
        <v>1052</v>
      </c>
      <c r="E121" s="293" t="n">
        <v>17</v>
      </c>
      <c r="F121" s="70" t="n">
        <v>18</v>
      </c>
      <c r="G121" s="70" t="n">
        <v>5</v>
      </c>
      <c r="H121" s="70"/>
      <c r="I121" s="70" t="n">
        <f aca="false">+F121-J121</f>
        <v>13</v>
      </c>
      <c r="J121" s="70" t="n">
        <f aca="false">+G121+H121</f>
        <v>5</v>
      </c>
      <c r="K121" s="289" t="n">
        <f aca="false">+J121/F121*100</f>
        <v>27.7777777777778</v>
      </c>
      <c r="L121" s="134" t="s">
        <v>955</v>
      </c>
    </row>
    <row r="122" customFormat="false" ht="12.65" hidden="false" customHeight="false" outlineLevel="0" collapsed="false">
      <c r="A122" s="282" t="s">
        <v>582</v>
      </c>
      <c r="B122" s="282" t="s">
        <v>583</v>
      </c>
      <c r="C122" s="117" t="s">
        <v>584</v>
      </c>
      <c r="D122" s="117" t="s">
        <v>1053</v>
      </c>
      <c r="E122" s="292" t="n">
        <v>185</v>
      </c>
      <c r="F122" s="117" t="n">
        <v>187</v>
      </c>
      <c r="G122" s="117" t="n">
        <v>15</v>
      </c>
      <c r="H122" s="117" t="n">
        <v>62</v>
      </c>
      <c r="I122" s="117" t="n">
        <f aca="false">+F122-J122</f>
        <v>110</v>
      </c>
      <c r="J122" s="117" t="n">
        <f aca="false">+G122+H122</f>
        <v>77</v>
      </c>
      <c r="K122" s="285" t="n">
        <f aca="false">+J122/F122*100</f>
        <v>41.1764705882353</v>
      </c>
      <c r="L122" s="134" t="s">
        <v>955</v>
      </c>
    </row>
    <row r="123" customFormat="false" ht="12.65" hidden="false" customHeight="false" outlineLevel="0" collapsed="false">
      <c r="A123" s="286" t="s">
        <v>586</v>
      </c>
      <c r="B123" s="286" t="s">
        <v>587</v>
      </c>
      <c r="C123" s="70" t="s">
        <v>588</v>
      </c>
      <c r="D123" s="70" t="s">
        <v>1054</v>
      </c>
      <c r="E123" s="293" t="n">
        <v>34</v>
      </c>
      <c r="F123" s="70" t="n">
        <v>34</v>
      </c>
      <c r="G123" s="70" t="n">
        <v>10</v>
      </c>
      <c r="H123" s="70"/>
      <c r="I123" s="70" t="n">
        <f aca="false">+F123-J123</f>
        <v>24</v>
      </c>
      <c r="J123" s="70" t="n">
        <f aca="false">+G123+H123</f>
        <v>10</v>
      </c>
      <c r="K123" s="289" t="n">
        <f aca="false">+J123/F123*100</f>
        <v>29.4117647058824</v>
      </c>
      <c r="L123" s="134" t="s">
        <v>955</v>
      </c>
    </row>
    <row r="124" customFormat="false" ht="12.65" hidden="false" customHeight="false" outlineLevel="0" collapsed="false">
      <c r="A124" s="282" t="s">
        <v>590</v>
      </c>
      <c r="B124" s="282" t="s">
        <v>591</v>
      </c>
      <c r="C124" s="117" t="s">
        <v>592</v>
      </c>
      <c r="D124" s="283" t="s">
        <v>1055</v>
      </c>
      <c r="E124" s="284" t="n">
        <v>13</v>
      </c>
      <c r="F124" s="117" t="n">
        <v>5</v>
      </c>
      <c r="G124" s="117"/>
      <c r="H124" s="117"/>
      <c r="I124" s="117" t="n">
        <f aca="false">+F124-J124</f>
        <v>5</v>
      </c>
      <c r="J124" s="117" t="n">
        <f aca="false">+G124+H124</f>
        <v>0</v>
      </c>
      <c r="K124" s="285" t="n">
        <f aca="false">+J124/F124*100</f>
        <v>0</v>
      </c>
      <c r="L124" s="134" t="s">
        <v>955</v>
      </c>
    </row>
    <row r="125" customFormat="false" ht="12.65" hidden="false" customHeight="false" outlineLevel="0" collapsed="false">
      <c r="A125" s="286" t="s">
        <v>594</v>
      </c>
      <c r="B125" s="286" t="s">
        <v>595</v>
      </c>
      <c r="C125" s="70" t="s">
        <v>596</v>
      </c>
      <c r="D125" s="291" t="s">
        <v>1056</v>
      </c>
      <c r="E125" s="293" t="n">
        <v>8</v>
      </c>
      <c r="F125" s="70" t="n">
        <v>9</v>
      </c>
      <c r="G125" s="70" t="n">
        <v>2</v>
      </c>
      <c r="H125" s="70"/>
      <c r="I125" s="70" t="n">
        <f aca="false">+F125-J125</f>
        <v>7</v>
      </c>
      <c r="J125" s="70" t="n">
        <f aca="false">+G125+H125</f>
        <v>2</v>
      </c>
      <c r="K125" s="289" t="n">
        <f aca="false">+J125/F125*100</f>
        <v>22.2222222222222</v>
      </c>
      <c r="L125" s="134" t="s">
        <v>955</v>
      </c>
    </row>
    <row r="126" customFormat="false" ht="12.65" hidden="false" customHeight="false" outlineLevel="0" collapsed="false">
      <c r="A126" s="282" t="s">
        <v>598</v>
      </c>
      <c r="B126" s="282" t="s">
        <v>599</v>
      </c>
      <c r="C126" s="117" t="s">
        <v>600</v>
      </c>
      <c r="D126" s="117" t="s">
        <v>1057</v>
      </c>
      <c r="E126" s="292" t="n">
        <v>381</v>
      </c>
      <c r="F126" s="117" t="n">
        <v>390</v>
      </c>
      <c r="G126" s="117" t="n">
        <v>61</v>
      </c>
      <c r="H126" s="117" t="n">
        <v>46</v>
      </c>
      <c r="I126" s="117" t="n">
        <f aca="false">+F126-J126</f>
        <v>283</v>
      </c>
      <c r="J126" s="117" t="n">
        <f aca="false">+G126+H126</f>
        <v>107</v>
      </c>
      <c r="K126" s="285" t="n">
        <f aca="false">+J126/F126*100</f>
        <v>27.4358974358974</v>
      </c>
      <c r="L126" s="134" t="s">
        <v>955</v>
      </c>
    </row>
    <row r="127" customFormat="false" ht="12.65" hidden="false" customHeight="false" outlineLevel="0" collapsed="false">
      <c r="A127" s="286" t="s">
        <v>602</v>
      </c>
      <c r="B127" s="286" t="s">
        <v>603</v>
      </c>
      <c r="C127" s="70" t="s">
        <v>604</v>
      </c>
      <c r="D127" s="70" t="s">
        <v>1058</v>
      </c>
      <c r="E127" s="293" t="n">
        <v>19</v>
      </c>
      <c r="F127" s="70" t="n">
        <v>16</v>
      </c>
      <c r="G127" s="70" t="n">
        <v>1</v>
      </c>
      <c r="H127" s="70"/>
      <c r="I127" s="70" t="n">
        <f aca="false">+F127-J127</f>
        <v>15</v>
      </c>
      <c r="J127" s="70" t="n">
        <f aca="false">+G127+H127</f>
        <v>1</v>
      </c>
      <c r="K127" s="289" t="n">
        <f aca="false">+J127/F127*100</f>
        <v>6.25</v>
      </c>
      <c r="L127" s="134" t="s">
        <v>955</v>
      </c>
    </row>
    <row r="128" customFormat="false" ht="12.65" hidden="false" customHeight="false" outlineLevel="0" collapsed="false">
      <c r="A128" s="282" t="s">
        <v>606</v>
      </c>
      <c r="B128" s="282" t="s">
        <v>607</v>
      </c>
      <c r="C128" s="117" t="s">
        <v>608</v>
      </c>
      <c r="D128" s="117" t="s">
        <v>1059</v>
      </c>
      <c r="E128" s="292" t="n">
        <v>661</v>
      </c>
      <c r="F128" s="117" t="n">
        <v>569</v>
      </c>
      <c r="G128" s="117" t="n">
        <v>13</v>
      </c>
      <c r="H128" s="117" t="n">
        <v>19</v>
      </c>
      <c r="I128" s="117" t="n">
        <f aca="false">+F128-J128</f>
        <v>537</v>
      </c>
      <c r="J128" s="117" t="n">
        <f aca="false">+G128+H128</f>
        <v>32</v>
      </c>
      <c r="K128" s="285" t="n">
        <f aca="false">+J128/F128*100</f>
        <v>5.62390158172232</v>
      </c>
      <c r="L128" s="134" t="s">
        <v>955</v>
      </c>
    </row>
    <row r="129" customFormat="false" ht="12.65" hidden="false" customHeight="false" outlineLevel="0" collapsed="false">
      <c r="A129" s="286" t="s">
        <v>610</v>
      </c>
      <c r="B129" s="286" t="s">
        <v>611</v>
      </c>
      <c r="C129" s="70" t="s">
        <v>612</v>
      </c>
      <c r="D129" s="70" t="s">
        <v>1060</v>
      </c>
      <c r="E129" s="293" t="n">
        <v>57</v>
      </c>
      <c r="F129" s="70" t="n">
        <v>37</v>
      </c>
      <c r="G129" s="70" t="n">
        <v>9</v>
      </c>
      <c r="H129" s="70" t="n">
        <v>13</v>
      </c>
      <c r="I129" s="70" t="n">
        <f aca="false">+F129-J129</f>
        <v>15</v>
      </c>
      <c r="J129" s="70" t="n">
        <f aca="false">+G129+H129</f>
        <v>22</v>
      </c>
      <c r="K129" s="289" t="n">
        <f aca="false">+J129/F129*100</f>
        <v>59.4594594594595</v>
      </c>
      <c r="L129" s="134" t="s">
        <v>955</v>
      </c>
    </row>
    <row r="130" customFormat="false" ht="12.65" hidden="false" customHeight="false" outlineLevel="0" collapsed="false">
      <c r="A130" s="282" t="s">
        <v>614</v>
      </c>
      <c r="B130" s="282" t="s">
        <v>615</v>
      </c>
      <c r="C130" s="117" t="s">
        <v>616</v>
      </c>
      <c r="D130" s="117" t="s">
        <v>698</v>
      </c>
      <c r="E130" s="284" t="n">
        <v>12</v>
      </c>
      <c r="F130" s="117" t="n">
        <v>6</v>
      </c>
      <c r="G130" s="117"/>
      <c r="H130" s="117"/>
      <c r="I130" s="117" t="n">
        <f aca="false">+F130-J130</f>
        <v>6</v>
      </c>
      <c r="J130" s="117" t="n">
        <f aca="false">+G130+H130</f>
        <v>0</v>
      </c>
      <c r="K130" s="285" t="n">
        <f aca="false">+J130/F130*100</f>
        <v>0</v>
      </c>
      <c r="L130" s="134" t="s">
        <v>955</v>
      </c>
    </row>
    <row r="131" customFormat="false" ht="12.65" hidden="false" customHeight="false" outlineLevel="0" collapsed="false">
      <c r="A131" s="286" t="s">
        <v>618</v>
      </c>
      <c r="B131" s="286" t="s">
        <v>619</v>
      </c>
      <c r="C131" s="70" t="s">
        <v>620</v>
      </c>
      <c r="D131" s="287" t="s">
        <v>1061</v>
      </c>
      <c r="E131" s="293" t="n">
        <v>1</v>
      </c>
      <c r="F131" s="70" t="n">
        <v>2</v>
      </c>
      <c r="G131" s="70"/>
      <c r="H131" s="70"/>
      <c r="I131" s="70" t="n">
        <f aca="false">+F131-J131</f>
        <v>2</v>
      </c>
      <c r="J131" s="70" t="n">
        <f aca="false">+G131+H131</f>
        <v>0</v>
      </c>
      <c r="K131" s="289" t="n">
        <f aca="false">+J131/F131*100</f>
        <v>0</v>
      </c>
      <c r="L131" s="134" t="s">
        <v>955</v>
      </c>
    </row>
    <row r="132" customFormat="false" ht="12.65" hidden="false" customHeight="false" outlineLevel="0" collapsed="false">
      <c r="A132" s="295" t="s">
        <v>622</v>
      </c>
      <c r="B132" s="295" t="s">
        <v>623</v>
      </c>
      <c r="C132" s="117" t="s">
        <v>624</v>
      </c>
      <c r="D132" s="117" t="s">
        <v>1062</v>
      </c>
      <c r="E132" s="292" t="n">
        <v>5</v>
      </c>
      <c r="F132" s="117" t="n">
        <v>4</v>
      </c>
      <c r="G132" s="117" t="n">
        <v>1</v>
      </c>
      <c r="H132" s="117"/>
      <c r="I132" s="117" t="n">
        <f aca="false">+F132-J132</f>
        <v>3</v>
      </c>
      <c r="J132" s="117" t="n">
        <f aca="false">+G132+H132</f>
        <v>1</v>
      </c>
      <c r="K132" s="285" t="n">
        <f aca="false">+J132/F132*100</f>
        <v>25</v>
      </c>
      <c r="L132" s="134" t="s">
        <v>955</v>
      </c>
    </row>
    <row r="133" customFormat="false" ht="12.65" hidden="false" customHeight="false" outlineLevel="0" collapsed="false">
      <c r="A133" s="296"/>
      <c r="B133" s="296"/>
      <c r="C133" s="297" t="s">
        <v>626</v>
      </c>
      <c r="D133" s="297" t="s">
        <v>14</v>
      </c>
      <c r="E133" s="298" t="n">
        <v>64685</v>
      </c>
      <c r="F133" s="297" t="n">
        <v>61593</v>
      </c>
      <c r="G133" s="297" t="n">
        <v>8664</v>
      </c>
      <c r="H133" s="297" t="n">
        <v>4442</v>
      </c>
      <c r="I133" s="297" t="n">
        <f aca="false">+F133-J133</f>
        <v>48487</v>
      </c>
      <c r="J133" s="297" t="n">
        <f aca="false">+G133+H133</f>
        <v>13106</v>
      </c>
      <c r="K133" s="299" t="n">
        <f aca="false">+J133/F133*100</f>
        <v>21.2783920250678</v>
      </c>
      <c r="L133" s="134" t="s">
        <v>955</v>
      </c>
    </row>
    <row r="134" customFormat="false" ht="12.65" hidden="false" customHeight="false" outlineLevel="0" collapsed="false">
      <c r="C134" s="134" t="s">
        <v>107</v>
      </c>
      <c r="D134" s="300" t="s">
        <v>108</v>
      </c>
      <c r="E134" s="300"/>
      <c r="F134" s="301" t="n">
        <v>5720</v>
      </c>
      <c r="G134" s="302" t="n">
        <v>1650</v>
      </c>
      <c r="H134" s="302" t="n">
        <v>585</v>
      </c>
      <c r="I134" s="303" t="n">
        <v>3490</v>
      </c>
      <c r="J134" s="134" t="n">
        <f aca="false">+H134+G134</f>
        <v>2235</v>
      </c>
      <c r="K134" s="142" t="n">
        <f aca="false">+J134/F134*100</f>
        <v>39.0734265734266</v>
      </c>
      <c r="L134" s="1" t="s">
        <v>1063</v>
      </c>
    </row>
    <row r="135" customFormat="false" ht="12.65" hidden="false" customHeight="false" outlineLevel="0" collapsed="false">
      <c r="C135" s="134" t="s">
        <v>111</v>
      </c>
      <c r="D135" s="304" t="s">
        <v>112</v>
      </c>
      <c r="E135" s="304"/>
      <c r="F135" s="305" t="n">
        <v>1115</v>
      </c>
      <c r="G135" s="306" t="n">
        <v>20</v>
      </c>
      <c r="H135" s="306" t="n">
        <v>95</v>
      </c>
      <c r="I135" s="307" t="n">
        <v>1005</v>
      </c>
      <c r="J135" s="134" t="n">
        <f aca="false">+H135+G135</f>
        <v>115</v>
      </c>
      <c r="K135" s="142" t="n">
        <f aca="false">+J135/F135*100</f>
        <v>10.3139013452915</v>
      </c>
      <c r="L135" s="1" t="s">
        <v>1063</v>
      </c>
    </row>
    <row r="136" customFormat="false" ht="12.65" hidden="false" customHeight="false" outlineLevel="0" collapsed="false">
      <c r="C136" s="134" t="s">
        <v>115</v>
      </c>
      <c r="D136" s="304" t="s">
        <v>116</v>
      </c>
      <c r="E136" s="304"/>
      <c r="F136" s="305" t="n">
        <v>1330</v>
      </c>
      <c r="G136" s="306" t="n">
        <v>35</v>
      </c>
      <c r="H136" s="306" t="n">
        <v>45</v>
      </c>
      <c r="I136" s="307" t="n">
        <v>1255</v>
      </c>
      <c r="J136" s="134" t="n">
        <f aca="false">+H136+G136</f>
        <v>80</v>
      </c>
      <c r="K136" s="142" t="n">
        <f aca="false">+J136/F136*100</f>
        <v>6.01503759398496</v>
      </c>
      <c r="L136" s="1" t="s">
        <v>1063</v>
      </c>
    </row>
    <row r="137" customFormat="false" ht="12.65" hidden="false" customHeight="false" outlineLevel="0" collapsed="false">
      <c r="C137" s="134" t="s">
        <v>119</v>
      </c>
      <c r="D137" s="304" t="s">
        <v>120</v>
      </c>
      <c r="E137" s="304"/>
      <c r="F137" s="305" t="n">
        <v>620</v>
      </c>
      <c r="G137" s="306" t="n">
        <v>25</v>
      </c>
      <c r="H137" s="306" t="n">
        <v>55</v>
      </c>
      <c r="I137" s="307" t="n">
        <v>540</v>
      </c>
      <c r="J137" s="134" t="n">
        <f aca="false">+H137+G137</f>
        <v>80</v>
      </c>
      <c r="K137" s="142" t="n">
        <f aca="false">+J137/F137*100</f>
        <v>12.9032258064516</v>
      </c>
      <c r="L137" s="1" t="s">
        <v>1063</v>
      </c>
    </row>
    <row r="138" customFormat="false" ht="12.65" hidden="false" customHeight="false" outlineLevel="0" collapsed="false">
      <c r="C138" s="134" t="s">
        <v>123</v>
      </c>
      <c r="D138" s="304" t="s">
        <v>124</v>
      </c>
      <c r="E138" s="304"/>
      <c r="F138" s="305" t="n">
        <v>5</v>
      </c>
      <c r="G138" s="308"/>
      <c r="H138" s="308"/>
      <c r="I138" s="307" t="n">
        <v>5</v>
      </c>
      <c r="J138" s="134" t="n">
        <f aca="false">+H138+G138</f>
        <v>0</v>
      </c>
      <c r="K138" s="142" t="n">
        <f aca="false">+J138/F138*100</f>
        <v>0</v>
      </c>
      <c r="L138" s="1" t="s">
        <v>1063</v>
      </c>
    </row>
    <row r="139" customFormat="false" ht="12.65" hidden="false" customHeight="false" outlineLevel="0" collapsed="false">
      <c r="C139" s="134" t="s">
        <v>127</v>
      </c>
      <c r="D139" s="304" t="s">
        <v>128</v>
      </c>
      <c r="E139" s="304"/>
      <c r="F139" s="305" t="n">
        <v>295</v>
      </c>
      <c r="G139" s="306" t="n">
        <v>35</v>
      </c>
      <c r="H139" s="306" t="n">
        <v>10</v>
      </c>
      <c r="I139" s="307" t="n">
        <v>250</v>
      </c>
      <c r="J139" s="134" t="n">
        <f aca="false">+H139+G139</f>
        <v>45</v>
      </c>
      <c r="K139" s="142" t="n">
        <f aca="false">+J139/F139*100</f>
        <v>15.2542372881356</v>
      </c>
      <c r="L139" s="1" t="s">
        <v>1063</v>
      </c>
    </row>
    <row r="140" customFormat="false" ht="12.65" hidden="false" customHeight="false" outlineLevel="0" collapsed="false">
      <c r="C140" s="134" t="s">
        <v>131</v>
      </c>
      <c r="D140" s="304" t="s">
        <v>132</v>
      </c>
      <c r="E140" s="304"/>
      <c r="F140" s="305" t="n">
        <v>45</v>
      </c>
      <c r="G140" s="308"/>
      <c r="H140" s="308"/>
      <c r="I140" s="307" t="n">
        <v>40</v>
      </c>
      <c r="J140" s="134" t="n">
        <f aca="false">+H140+G140</f>
        <v>0</v>
      </c>
      <c r="K140" s="142" t="n">
        <f aca="false">+J140/F140*100</f>
        <v>0</v>
      </c>
      <c r="L140" s="1" t="s">
        <v>1063</v>
      </c>
    </row>
    <row r="141" customFormat="false" ht="12.65" hidden="false" customHeight="false" outlineLevel="0" collapsed="false">
      <c r="C141" s="134" t="s">
        <v>135</v>
      </c>
      <c r="D141" s="304" t="s">
        <v>136</v>
      </c>
      <c r="E141" s="304"/>
      <c r="F141" s="305" t="n">
        <v>8245</v>
      </c>
      <c r="G141" s="306" t="n">
        <v>660</v>
      </c>
      <c r="H141" s="306" t="n">
        <v>220</v>
      </c>
      <c r="I141" s="307" t="n">
        <v>7370</v>
      </c>
      <c r="J141" s="134" t="n">
        <f aca="false">+H141+G141</f>
        <v>880</v>
      </c>
      <c r="K141" s="142" t="n">
        <f aca="false">+J141/F141*100</f>
        <v>10.6731352334748</v>
      </c>
      <c r="L141" s="1" t="s">
        <v>1063</v>
      </c>
    </row>
    <row r="142" customFormat="false" ht="12.65" hidden="false" customHeight="false" outlineLevel="0" collapsed="false">
      <c r="C142" s="134" t="s">
        <v>139</v>
      </c>
      <c r="D142" s="304" t="s">
        <v>709</v>
      </c>
      <c r="E142" s="304"/>
      <c r="F142" s="305" t="n">
        <v>175</v>
      </c>
      <c r="G142" s="306" t="n">
        <v>30</v>
      </c>
      <c r="H142" s="306" t="n">
        <v>40</v>
      </c>
      <c r="I142" s="307" t="n">
        <v>105</v>
      </c>
      <c r="J142" s="134" t="n">
        <f aca="false">+H142+G142</f>
        <v>70</v>
      </c>
      <c r="K142" s="142" t="n">
        <f aca="false">+J142/F142*100</f>
        <v>40</v>
      </c>
      <c r="L142" s="1" t="s">
        <v>1063</v>
      </c>
    </row>
    <row r="143" customFormat="false" ht="12.65" hidden="false" customHeight="false" outlineLevel="0" collapsed="false">
      <c r="C143" s="134" t="s">
        <v>151</v>
      </c>
      <c r="D143" s="304" t="s">
        <v>152</v>
      </c>
      <c r="E143" s="304"/>
      <c r="F143" s="305" t="n">
        <v>145</v>
      </c>
      <c r="G143" s="306" t="n">
        <v>20</v>
      </c>
      <c r="H143" s="308"/>
      <c r="I143" s="307" t="n">
        <v>125</v>
      </c>
      <c r="J143" s="134" t="n">
        <f aca="false">+H143+G143</f>
        <v>20</v>
      </c>
      <c r="K143" s="142" t="n">
        <f aca="false">+J143/F143*100</f>
        <v>13.7931034482759</v>
      </c>
      <c r="L143" s="1" t="s">
        <v>1063</v>
      </c>
    </row>
    <row r="144" customFormat="false" ht="12.65" hidden="false" customHeight="false" outlineLevel="0" collapsed="false">
      <c r="C144" s="134" t="s">
        <v>155</v>
      </c>
      <c r="D144" s="304" t="s">
        <v>156</v>
      </c>
      <c r="E144" s="304"/>
      <c r="F144" s="305" t="n">
        <v>160</v>
      </c>
      <c r="G144" s="306" t="n">
        <v>15</v>
      </c>
      <c r="H144" s="306" t="n">
        <v>10</v>
      </c>
      <c r="I144" s="307" t="n">
        <v>135</v>
      </c>
      <c r="J144" s="134" t="n">
        <f aca="false">+H144+G144</f>
        <v>25</v>
      </c>
      <c r="K144" s="142" t="n">
        <f aca="false">+J144/F144*100</f>
        <v>15.625</v>
      </c>
      <c r="L144" s="1" t="s">
        <v>1063</v>
      </c>
    </row>
    <row r="145" customFormat="false" ht="12.65" hidden="false" customHeight="false" outlineLevel="0" collapsed="false">
      <c r="C145" s="134" t="s">
        <v>159</v>
      </c>
      <c r="D145" s="304" t="s">
        <v>160</v>
      </c>
      <c r="E145" s="304"/>
      <c r="F145" s="305" t="n">
        <v>5</v>
      </c>
      <c r="G145" s="308"/>
      <c r="H145" s="308"/>
      <c r="I145" s="309"/>
      <c r="J145" s="134" t="n">
        <f aca="false">+H145+G145</f>
        <v>0</v>
      </c>
      <c r="K145" s="142" t="n">
        <f aca="false">+J145/F145*100</f>
        <v>0</v>
      </c>
      <c r="L145" s="1" t="s">
        <v>1063</v>
      </c>
    </row>
    <row r="146" customFormat="false" ht="12.65" hidden="false" customHeight="false" outlineLevel="0" collapsed="false">
      <c r="C146" s="134" t="s">
        <v>163</v>
      </c>
      <c r="D146" s="304" t="s">
        <v>164</v>
      </c>
      <c r="E146" s="304"/>
      <c r="F146" s="305" t="n">
        <v>75</v>
      </c>
      <c r="G146" s="306" t="n">
        <v>5</v>
      </c>
      <c r="H146" s="306" t="n">
        <v>5</v>
      </c>
      <c r="I146" s="307" t="n">
        <v>70</v>
      </c>
      <c r="J146" s="134" t="n">
        <f aca="false">+H146+G146</f>
        <v>10</v>
      </c>
      <c r="K146" s="142" t="n">
        <f aca="false">+J146/F146*100</f>
        <v>13.3333333333333</v>
      </c>
      <c r="L146" s="1" t="s">
        <v>1063</v>
      </c>
    </row>
    <row r="147" customFormat="false" ht="12.65" hidden="false" customHeight="false" outlineLevel="0" collapsed="false">
      <c r="C147" s="134" t="s">
        <v>167</v>
      </c>
      <c r="D147" s="304" t="s">
        <v>168</v>
      </c>
      <c r="E147" s="304"/>
      <c r="F147" s="305" t="n">
        <v>5</v>
      </c>
      <c r="G147" s="308"/>
      <c r="H147" s="308"/>
      <c r="I147" s="307" t="n">
        <v>5</v>
      </c>
      <c r="J147" s="134" t="n">
        <f aca="false">+H147+G147</f>
        <v>0</v>
      </c>
      <c r="K147" s="142" t="n">
        <f aca="false">+J147/F147*100</f>
        <v>0</v>
      </c>
      <c r="L147" s="1" t="s">
        <v>1063</v>
      </c>
    </row>
    <row r="148" customFormat="false" ht="12.65" hidden="false" customHeight="false" outlineLevel="0" collapsed="false">
      <c r="C148" s="134" t="s">
        <v>171</v>
      </c>
      <c r="D148" s="304" t="s">
        <v>172</v>
      </c>
      <c r="E148" s="304"/>
      <c r="F148" s="305" t="n">
        <v>50</v>
      </c>
      <c r="G148" s="306" t="n">
        <v>15</v>
      </c>
      <c r="H148" s="308"/>
      <c r="I148" s="307" t="n">
        <v>35</v>
      </c>
      <c r="J148" s="134" t="n">
        <f aca="false">+H148+G148</f>
        <v>15</v>
      </c>
      <c r="K148" s="142" t="n">
        <f aca="false">+J148/F148*100</f>
        <v>30</v>
      </c>
      <c r="L148" s="1" t="s">
        <v>1063</v>
      </c>
    </row>
    <row r="149" customFormat="false" ht="12.65" hidden="false" customHeight="false" outlineLevel="0" collapsed="false">
      <c r="C149" s="134" t="s">
        <v>179</v>
      </c>
      <c r="D149" s="304" t="s">
        <v>1064</v>
      </c>
      <c r="E149" s="304"/>
      <c r="F149" s="305" t="n">
        <v>4195</v>
      </c>
      <c r="G149" s="306" t="n">
        <v>405</v>
      </c>
      <c r="H149" s="306" t="n">
        <v>500</v>
      </c>
      <c r="I149" s="307" t="n">
        <v>3290</v>
      </c>
      <c r="J149" s="134" t="n">
        <f aca="false">+H149+G149</f>
        <v>905</v>
      </c>
      <c r="K149" s="142" t="n">
        <f aca="false">+J149/F149*100</f>
        <v>21.5733015494636</v>
      </c>
      <c r="L149" s="1" t="s">
        <v>1063</v>
      </c>
    </row>
    <row r="150" customFormat="false" ht="12.65" hidden="false" customHeight="false" outlineLevel="0" collapsed="false">
      <c r="C150" s="134" t="s">
        <v>183</v>
      </c>
      <c r="D150" s="304" t="s">
        <v>1065</v>
      </c>
      <c r="E150" s="304"/>
      <c r="F150" s="305" t="n">
        <v>165</v>
      </c>
      <c r="G150" s="306" t="n">
        <v>15</v>
      </c>
      <c r="H150" s="306" t="n">
        <v>55</v>
      </c>
      <c r="I150" s="307" t="n">
        <v>95</v>
      </c>
      <c r="J150" s="134" t="n">
        <f aca="false">+H150+G150</f>
        <v>70</v>
      </c>
      <c r="K150" s="142" t="n">
        <f aca="false">+J150/F150*100</f>
        <v>42.4242424242424</v>
      </c>
      <c r="L150" s="1" t="s">
        <v>1063</v>
      </c>
    </row>
    <row r="151" customFormat="false" ht="12.65" hidden="false" customHeight="false" outlineLevel="0" collapsed="false">
      <c r="C151" s="134" t="s">
        <v>187</v>
      </c>
      <c r="D151" s="304" t="s">
        <v>188</v>
      </c>
      <c r="E151" s="304"/>
      <c r="F151" s="305" t="n">
        <v>965</v>
      </c>
      <c r="G151" s="306" t="n">
        <v>65</v>
      </c>
      <c r="H151" s="306" t="n">
        <v>45</v>
      </c>
      <c r="I151" s="307" t="n">
        <v>855</v>
      </c>
      <c r="J151" s="134" t="n">
        <f aca="false">+H151+G151</f>
        <v>110</v>
      </c>
      <c r="K151" s="142" t="n">
        <f aca="false">+J151/F151*100</f>
        <v>11.3989637305699</v>
      </c>
      <c r="L151" s="1" t="s">
        <v>1063</v>
      </c>
    </row>
    <row r="152" customFormat="false" ht="12.65" hidden="false" customHeight="false" outlineLevel="0" collapsed="false">
      <c r="C152" s="134" t="s">
        <v>191</v>
      </c>
      <c r="D152" s="304" t="s">
        <v>1066</v>
      </c>
      <c r="E152" s="304"/>
      <c r="F152" s="305" t="n">
        <v>3370</v>
      </c>
      <c r="G152" s="306" t="n">
        <v>735</v>
      </c>
      <c r="H152" s="306" t="n">
        <v>210</v>
      </c>
      <c r="I152" s="307" t="n">
        <v>2425</v>
      </c>
      <c r="J152" s="134" t="n">
        <f aca="false">+H152+G152</f>
        <v>945</v>
      </c>
      <c r="K152" s="142" t="n">
        <f aca="false">+J152/F152*100</f>
        <v>28.0415430267062</v>
      </c>
      <c r="L152" s="1" t="s">
        <v>1063</v>
      </c>
    </row>
    <row r="153" customFormat="false" ht="12.65" hidden="false" customHeight="false" outlineLevel="0" collapsed="false">
      <c r="C153" s="134" t="s">
        <v>195</v>
      </c>
      <c r="D153" s="304" t="s">
        <v>196</v>
      </c>
      <c r="E153" s="304"/>
      <c r="F153" s="305" t="n">
        <v>20</v>
      </c>
      <c r="G153" s="308"/>
      <c r="H153" s="306" t="n">
        <v>5</v>
      </c>
      <c r="I153" s="307" t="n">
        <v>15</v>
      </c>
      <c r="J153" s="134" t="n">
        <f aca="false">+H153+G153</f>
        <v>5</v>
      </c>
      <c r="K153" s="142" t="n">
        <f aca="false">+J153/F153*100</f>
        <v>25</v>
      </c>
      <c r="L153" s="1" t="s">
        <v>1063</v>
      </c>
    </row>
    <row r="154" customFormat="false" ht="12.65" hidden="false" customHeight="false" outlineLevel="0" collapsed="false">
      <c r="C154" s="134" t="s">
        <v>199</v>
      </c>
      <c r="D154" s="304" t="s">
        <v>200</v>
      </c>
      <c r="E154" s="304"/>
      <c r="F154" s="305" t="n">
        <v>605</v>
      </c>
      <c r="G154" s="306" t="n">
        <v>125</v>
      </c>
      <c r="H154" s="306" t="n">
        <v>55</v>
      </c>
      <c r="I154" s="307" t="n">
        <v>430</v>
      </c>
      <c r="J154" s="134" t="n">
        <f aca="false">+H154+G154</f>
        <v>180</v>
      </c>
      <c r="K154" s="142" t="n">
        <f aca="false">+J154/F154*100</f>
        <v>29.7520661157025</v>
      </c>
      <c r="L154" s="1" t="s">
        <v>1063</v>
      </c>
    </row>
    <row r="155" customFormat="false" ht="12.65" hidden="false" customHeight="false" outlineLevel="0" collapsed="false">
      <c r="C155" s="134" t="s">
        <v>203</v>
      </c>
      <c r="D155" s="304" t="s">
        <v>204</v>
      </c>
      <c r="E155" s="304"/>
      <c r="F155" s="305" t="n">
        <v>50</v>
      </c>
      <c r="G155" s="306" t="n">
        <v>10</v>
      </c>
      <c r="H155" s="308"/>
      <c r="I155" s="307" t="n">
        <v>40</v>
      </c>
      <c r="J155" s="134" t="n">
        <f aca="false">+H155+G155</f>
        <v>10</v>
      </c>
      <c r="K155" s="142" t="n">
        <f aca="false">+J155/F155*100</f>
        <v>20</v>
      </c>
      <c r="L155" s="1" t="s">
        <v>1063</v>
      </c>
    </row>
    <row r="156" customFormat="false" ht="12.65" hidden="false" customHeight="false" outlineLevel="0" collapsed="false">
      <c r="C156" s="134" t="s">
        <v>207</v>
      </c>
      <c r="D156" s="304" t="s">
        <v>208</v>
      </c>
      <c r="E156" s="304"/>
      <c r="F156" s="305" t="n">
        <v>800</v>
      </c>
      <c r="G156" s="306" t="n">
        <v>30</v>
      </c>
      <c r="H156" s="306" t="n">
        <v>100</v>
      </c>
      <c r="I156" s="307" t="n">
        <v>670</v>
      </c>
      <c r="J156" s="134" t="n">
        <f aca="false">+H156+G156</f>
        <v>130</v>
      </c>
      <c r="K156" s="142" t="n">
        <f aca="false">+J156/F156*100</f>
        <v>16.25</v>
      </c>
      <c r="L156" s="1" t="s">
        <v>1063</v>
      </c>
    </row>
    <row r="157" customFormat="false" ht="12.65" hidden="false" customHeight="false" outlineLevel="0" collapsed="false">
      <c r="C157" s="134" t="s">
        <v>215</v>
      </c>
      <c r="D157" s="304" t="s">
        <v>216</v>
      </c>
      <c r="E157" s="304"/>
      <c r="F157" s="305" t="n">
        <v>110</v>
      </c>
      <c r="G157" s="306" t="n">
        <v>5</v>
      </c>
      <c r="H157" s="308"/>
      <c r="I157" s="307" t="n">
        <v>100</v>
      </c>
      <c r="J157" s="134" t="n">
        <f aca="false">+H157+G157</f>
        <v>5</v>
      </c>
      <c r="K157" s="142" t="n">
        <f aca="false">+J157/F157*100</f>
        <v>4.54545454545455</v>
      </c>
      <c r="L157" s="1" t="s">
        <v>1063</v>
      </c>
    </row>
    <row r="158" customFormat="false" ht="12.65" hidden="false" customHeight="false" outlineLevel="0" collapsed="false">
      <c r="C158" s="134" t="s">
        <v>219</v>
      </c>
      <c r="D158" s="304" t="s">
        <v>1067</v>
      </c>
      <c r="E158" s="304"/>
      <c r="F158" s="305" t="n">
        <v>5</v>
      </c>
      <c r="G158" s="308"/>
      <c r="H158" s="308"/>
      <c r="I158" s="307" t="n">
        <v>5</v>
      </c>
      <c r="J158" s="134" t="n">
        <f aca="false">+H158+G158</f>
        <v>0</v>
      </c>
      <c r="K158" s="142" t="n">
        <f aca="false">+J158/F158*100</f>
        <v>0</v>
      </c>
      <c r="L158" s="1" t="s">
        <v>1063</v>
      </c>
    </row>
    <row r="159" customFormat="false" ht="12.65" hidden="false" customHeight="false" outlineLevel="0" collapsed="false">
      <c r="C159" s="134" t="s">
        <v>223</v>
      </c>
      <c r="D159" s="304" t="s">
        <v>224</v>
      </c>
      <c r="E159" s="304"/>
      <c r="F159" s="305" t="n">
        <v>260</v>
      </c>
      <c r="G159" s="306" t="n">
        <v>85</v>
      </c>
      <c r="H159" s="306" t="n">
        <v>25</v>
      </c>
      <c r="I159" s="307" t="n">
        <v>150</v>
      </c>
      <c r="J159" s="134" t="n">
        <f aca="false">+H159+G159</f>
        <v>110</v>
      </c>
      <c r="K159" s="142" t="n">
        <f aca="false">+J159/F159*100</f>
        <v>42.3076923076923</v>
      </c>
      <c r="L159" s="1" t="s">
        <v>1063</v>
      </c>
    </row>
    <row r="160" customFormat="false" ht="12.65" hidden="false" customHeight="false" outlineLevel="0" collapsed="false">
      <c r="C160" s="134" t="s">
        <v>227</v>
      </c>
      <c r="D160" s="304" t="s">
        <v>712</v>
      </c>
      <c r="E160" s="304"/>
      <c r="F160" s="305" t="n">
        <v>5</v>
      </c>
      <c r="G160" s="308"/>
      <c r="H160" s="308"/>
      <c r="I160" s="307" t="n">
        <v>5</v>
      </c>
      <c r="J160" s="134" t="n">
        <f aca="false">+H160+G160</f>
        <v>0</v>
      </c>
      <c r="K160" s="142" t="n">
        <f aca="false">+J160/F160*100</f>
        <v>0</v>
      </c>
      <c r="L160" s="1" t="s">
        <v>1063</v>
      </c>
    </row>
    <row r="161" customFormat="false" ht="12.65" hidden="false" customHeight="false" outlineLevel="0" collapsed="false">
      <c r="C161" s="134" t="s">
        <v>231</v>
      </c>
      <c r="D161" s="304" t="s">
        <v>1068</v>
      </c>
      <c r="E161" s="304"/>
      <c r="F161" s="305" t="n">
        <v>95</v>
      </c>
      <c r="G161" s="308"/>
      <c r="H161" s="306" t="n">
        <v>5</v>
      </c>
      <c r="I161" s="307" t="n">
        <v>90</v>
      </c>
      <c r="J161" s="134" t="n">
        <f aca="false">+H161+G161</f>
        <v>5</v>
      </c>
      <c r="K161" s="142" t="n">
        <f aca="false">+J161/F161*100</f>
        <v>5.26315789473684</v>
      </c>
      <c r="L161" s="1" t="s">
        <v>1063</v>
      </c>
    </row>
    <row r="162" customFormat="false" ht="12.65" hidden="false" customHeight="false" outlineLevel="0" collapsed="false">
      <c r="C162" s="134" t="s">
        <v>235</v>
      </c>
      <c r="D162" s="304" t="s">
        <v>236</v>
      </c>
      <c r="E162" s="304"/>
      <c r="F162" s="305" t="n">
        <v>440</v>
      </c>
      <c r="G162" s="306" t="n">
        <v>50</v>
      </c>
      <c r="H162" s="306" t="n">
        <v>15</v>
      </c>
      <c r="I162" s="307" t="n">
        <v>370</v>
      </c>
      <c r="J162" s="134" t="n">
        <f aca="false">+H162+G162</f>
        <v>65</v>
      </c>
      <c r="K162" s="142" t="n">
        <f aca="false">+J162/F162*100</f>
        <v>14.7727272727273</v>
      </c>
      <c r="L162" s="1" t="s">
        <v>1063</v>
      </c>
    </row>
    <row r="163" customFormat="false" ht="12.65" hidden="false" customHeight="false" outlineLevel="0" collapsed="false">
      <c r="C163" s="134" t="s">
        <v>239</v>
      </c>
      <c r="D163" s="304" t="s">
        <v>668</v>
      </c>
      <c r="E163" s="304"/>
      <c r="F163" s="305" t="n">
        <v>15</v>
      </c>
      <c r="G163" s="308"/>
      <c r="H163" s="308"/>
      <c r="I163" s="307" t="n">
        <v>10</v>
      </c>
      <c r="J163" s="134" t="n">
        <f aca="false">+H163+G163</f>
        <v>0</v>
      </c>
      <c r="K163" s="142" t="n">
        <f aca="false">+J163/F163*100</f>
        <v>0</v>
      </c>
      <c r="L163" s="1" t="s">
        <v>1063</v>
      </c>
    </row>
    <row r="164" customFormat="false" ht="12.65" hidden="false" customHeight="false" outlineLevel="0" collapsed="false">
      <c r="C164" s="134" t="s">
        <v>243</v>
      </c>
      <c r="D164" s="304" t="s">
        <v>669</v>
      </c>
      <c r="E164" s="304"/>
      <c r="F164" s="305" t="n">
        <v>715</v>
      </c>
      <c r="G164" s="306" t="n">
        <v>175</v>
      </c>
      <c r="H164" s="306" t="n">
        <v>30</v>
      </c>
      <c r="I164" s="307" t="n">
        <v>510</v>
      </c>
      <c r="J164" s="134" t="n">
        <f aca="false">+H164+G164</f>
        <v>205</v>
      </c>
      <c r="K164" s="142" t="n">
        <f aca="false">+J164/F164*100</f>
        <v>28.6713286713287</v>
      </c>
      <c r="L164" s="1" t="s">
        <v>1063</v>
      </c>
    </row>
    <row r="165" customFormat="false" ht="12.65" hidden="false" customHeight="false" outlineLevel="0" collapsed="false">
      <c r="C165" s="134" t="s">
        <v>247</v>
      </c>
      <c r="D165" s="304" t="s">
        <v>857</v>
      </c>
      <c r="E165" s="304"/>
      <c r="F165" s="305" t="n">
        <v>185</v>
      </c>
      <c r="G165" s="306" t="n">
        <v>10</v>
      </c>
      <c r="H165" s="308"/>
      <c r="I165" s="307" t="n">
        <v>175</v>
      </c>
      <c r="J165" s="134" t="n">
        <f aca="false">+H165+G165</f>
        <v>10</v>
      </c>
      <c r="K165" s="142" t="n">
        <f aca="false">+J165/F165*100</f>
        <v>5.40540540540541</v>
      </c>
      <c r="L165" s="1" t="s">
        <v>1063</v>
      </c>
    </row>
    <row r="166" customFormat="false" ht="12.65" hidden="false" customHeight="false" outlineLevel="0" collapsed="false">
      <c r="C166" s="134" t="s">
        <v>251</v>
      </c>
      <c r="D166" s="304" t="s">
        <v>670</v>
      </c>
      <c r="E166" s="304"/>
      <c r="F166" s="305" t="n">
        <v>250</v>
      </c>
      <c r="G166" s="306" t="n">
        <v>80</v>
      </c>
      <c r="H166" s="306" t="n">
        <v>10</v>
      </c>
      <c r="I166" s="307" t="n">
        <v>160</v>
      </c>
      <c r="J166" s="134" t="n">
        <f aca="false">+H166+G166</f>
        <v>90</v>
      </c>
      <c r="K166" s="142" t="n">
        <f aca="false">+J166/F166*100</f>
        <v>36</v>
      </c>
      <c r="L166" s="1" t="s">
        <v>1063</v>
      </c>
    </row>
    <row r="167" customFormat="false" ht="12.65" hidden="false" customHeight="false" outlineLevel="0" collapsed="false">
      <c r="C167" s="134" t="s">
        <v>259</v>
      </c>
      <c r="D167" s="304" t="s">
        <v>671</v>
      </c>
      <c r="E167" s="304"/>
      <c r="F167" s="305" t="n">
        <v>300</v>
      </c>
      <c r="G167" s="306" t="n">
        <v>85</v>
      </c>
      <c r="H167" s="306" t="n">
        <v>65</v>
      </c>
      <c r="I167" s="307" t="n">
        <v>150</v>
      </c>
      <c r="J167" s="134" t="n">
        <f aca="false">+H167+G167</f>
        <v>150</v>
      </c>
      <c r="K167" s="142" t="n">
        <f aca="false">+J167/F167*100</f>
        <v>50</v>
      </c>
      <c r="L167" s="1" t="s">
        <v>1063</v>
      </c>
    </row>
    <row r="168" customFormat="false" ht="12.65" hidden="false" customHeight="false" outlineLevel="0" collapsed="false">
      <c r="C168" s="134" t="s">
        <v>263</v>
      </c>
      <c r="D168" s="304" t="s">
        <v>264</v>
      </c>
      <c r="E168" s="304"/>
      <c r="F168" s="305" t="n">
        <v>105</v>
      </c>
      <c r="G168" s="306" t="n">
        <v>10</v>
      </c>
      <c r="H168" s="306" t="n">
        <v>10</v>
      </c>
      <c r="I168" s="307" t="n">
        <v>85</v>
      </c>
      <c r="J168" s="134" t="n">
        <f aca="false">+H168+G168</f>
        <v>20</v>
      </c>
      <c r="K168" s="142" t="n">
        <f aca="false">+J168/F168*100</f>
        <v>19.047619047619</v>
      </c>
      <c r="L168" s="1" t="s">
        <v>1063</v>
      </c>
    </row>
    <row r="169" customFormat="false" ht="12.65" hidden="false" customHeight="false" outlineLevel="0" collapsed="false">
      <c r="C169" s="134" t="s">
        <v>271</v>
      </c>
      <c r="D169" s="304" t="s">
        <v>272</v>
      </c>
      <c r="E169" s="304"/>
      <c r="F169" s="305" t="n">
        <v>2345</v>
      </c>
      <c r="G169" s="306" t="n">
        <v>55</v>
      </c>
      <c r="H169" s="306" t="n">
        <v>45</v>
      </c>
      <c r="I169" s="307" t="n">
        <v>2245</v>
      </c>
      <c r="J169" s="134" t="n">
        <f aca="false">+H169+G169</f>
        <v>100</v>
      </c>
      <c r="K169" s="142" t="n">
        <f aca="false">+J169/F169*100</f>
        <v>4.26439232409382</v>
      </c>
      <c r="L169" s="1" t="s">
        <v>1063</v>
      </c>
    </row>
    <row r="170" customFormat="false" ht="12.65" hidden="false" customHeight="false" outlineLevel="0" collapsed="false">
      <c r="C170" s="134" t="s">
        <v>275</v>
      </c>
      <c r="D170" s="304" t="s">
        <v>276</v>
      </c>
      <c r="E170" s="304"/>
      <c r="F170" s="305" t="n">
        <v>40</v>
      </c>
      <c r="G170" s="306" t="n">
        <v>5</v>
      </c>
      <c r="H170" s="308"/>
      <c r="I170" s="307" t="n">
        <v>35</v>
      </c>
      <c r="J170" s="134" t="n">
        <f aca="false">+H170+G170</f>
        <v>5</v>
      </c>
      <c r="K170" s="142" t="n">
        <f aca="false">+J170/F170*100</f>
        <v>12.5</v>
      </c>
      <c r="L170" s="1" t="s">
        <v>1063</v>
      </c>
    </row>
    <row r="171" customFormat="false" ht="12.65" hidden="false" customHeight="false" outlineLevel="0" collapsed="false">
      <c r="C171" s="134" t="s">
        <v>279</v>
      </c>
      <c r="D171" s="304" t="s">
        <v>280</v>
      </c>
      <c r="E171" s="304"/>
      <c r="F171" s="305" t="n">
        <v>75</v>
      </c>
      <c r="G171" s="306" t="n">
        <v>5</v>
      </c>
      <c r="H171" s="306" t="n">
        <v>5</v>
      </c>
      <c r="I171" s="307" t="n">
        <v>65</v>
      </c>
      <c r="J171" s="134" t="n">
        <f aca="false">+H171+G171</f>
        <v>10</v>
      </c>
      <c r="K171" s="142" t="n">
        <f aca="false">+J171/F171*100</f>
        <v>13.3333333333333</v>
      </c>
      <c r="L171" s="1" t="s">
        <v>1063</v>
      </c>
    </row>
    <row r="172" customFormat="false" ht="12.65" hidden="false" customHeight="false" outlineLevel="0" collapsed="false">
      <c r="C172" s="134" t="s">
        <v>283</v>
      </c>
      <c r="D172" s="304" t="s">
        <v>284</v>
      </c>
      <c r="E172" s="304"/>
      <c r="F172" s="305" t="n">
        <v>3850</v>
      </c>
      <c r="G172" s="306" t="n">
        <v>630</v>
      </c>
      <c r="H172" s="306" t="n">
        <v>170</v>
      </c>
      <c r="I172" s="307" t="n">
        <v>3045</v>
      </c>
      <c r="J172" s="134" t="n">
        <f aca="false">+H172+G172</f>
        <v>800</v>
      </c>
      <c r="K172" s="142" t="n">
        <f aca="false">+J172/F172*100</f>
        <v>20.7792207792208</v>
      </c>
      <c r="L172" s="1" t="s">
        <v>1063</v>
      </c>
    </row>
    <row r="173" customFormat="false" ht="12.65" hidden="false" customHeight="false" outlineLevel="0" collapsed="false">
      <c r="C173" s="134" t="s">
        <v>287</v>
      </c>
      <c r="D173" s="304" t="s">
        <v>674</v>
      </c>
      <c r="E173" s="304"/>
      <c r="F173" s="305" t="n">
        <v>10</v>
      </c>
      <c r="G173" s="308"/>
      <c r="H173" s="308"/>
      <c r="I173" s="307" t="n">
        <v>5</v>
      </c>
      <c r="J173" s="134" t="n">
        <f aca="false">+H173+G173</f>
        <v>0</v>
      </c>
      <c r="K173" s="142" t="n">
        <f aca="false">+J173/F173*100</f>
        <v>0</v>
      </c>
      <c r="L173" s="1" t="s">
        <v>1063</v>
      </c>
    </row>
    <row r="174" customFormat="false" ht="12.65" hidden="false" customHeight="false" outlineLevel="0" collapsed="false">
      <c r="C174" s="134" t="s">
        <v>299</v>
      </c>
      <c r="D174" s="304" t="s">
        <v>300</v>
      </c>
      <c r="E174" s="304"/>
      <c r="F174" s="305" t="n">
        <v>55</v>
      </c>
      <c r="G174" s="306" t="n">
        <v>5</v>
      </c>
      <c r="H174" s="308"/>
      <c r="I174" s="307" t="n">
        <v>50</v>
      </c>
      <c r="J174" s="134" t="n">
        <f aca="false">+H174+G174</f>
        <v>5</v>
      </c>
      <c r="K174" s="142" t="n">
        <f aca="false">+J174/F174*100</f>
        <v>9.09090909090909</v>
      </c>
      <c r="L174" s="1" t="s">
        <v>1063</v>
      </c>
    </row>
    <row r="175" customFormat="false" ht="12.65" hidden="false" customHeight="false" outlineLevel="0" collapsed="false">
      <c r="C175" s="134" t="s">
        <v>303</v>
      </c>
      <c r="D175" s="304" t="s">
        <v>304</v>
      </c>
      <c r="E175" s="304"/>
      <c r="F175" s="305" t="n">
        <v>5</v>
      </c>
      <c r="G175" s="308"/>
      <c r="H175" s="308"/>
      <c r="I175" s="307" t="n">
        <v>5</v>
      </c>
      <c r="J175" s="134" t="n">
        <f aca="false">+H175+G175</f>
        <v>0</v>
      </c>
      <c r="K175" s="142" t="n">
        <f aca="false">+J175/F175*100</f>
        <v>0</v>
      </c>
      <c r="L175" s="1" t="s">
        <v>1063</v>
      </c>
    </row>
    <row r="176" customFormat="false" ht="12.65" hidden="false" customHeight="false" outlineLevel="0" collapsed="false">
      <c r="C176" s="134" t="s">
        <v>311</v>
      </c>
      <c r="D176" s="304" t="s">
        <v>312</v>
      </c>
      <c r="E176" s="304"/>
      <c r="F176" s="305" t="n">
        <v>620</v>
      </c>
      <c r="G176" s="306" t="n">
        <v>15</v>
      </c>
      <c r="H176" s="306" t="n">
        <v>435</v>
      </c>
      <c r="I176" s="307" t="n">
        <v>165</v>
      </c>
      <c r="J176" s="134" t="n">
        <f aca="false">+H176+G176</f>
        <v>450</v>
      </c>
      <c r="K176" s="142" t="n">
        <f aca="false">+J176/F176*100</f>
        <v>72.5806451612903</v>
      </c>
      <c r="L176" s="1" t="s">
        <v>1063</v>
      </c>
    </row>
    <row r="177" customFormat="false" ht="12.65" hidden="false" customHeight="false" outlineLevel="0" collapsed="false">
      <c r="C177" s="134" t="s">
        <v>315</v>
      </c>
      <c r="D177" s="304" t="s">
        <v>316</v>
      </c>
      <c r="E177" s="304"/>
      <c r="F177" s="305" t="n">
        <v>5</v>
      </c>
      <c r="G177" s="308"/>
      <c r="H177" s="306" t="n">
        <v>5</v>
      </c>
      <c r="I177" s="309"/>
      <c r="J177" s="134" t="n">
        <f aca="false">+H177+G177</f>
        <v>5</v>
      </c>
      <c r="K177" s="142" t="n">
        <f aca="false">+J177/F177*100</f>
        <v>100</v>
      </c>
      <c r="L177" s="1" t="s">
        <v>1063</v>
      </c>
    </row>
    <row r="178" customFormat="false" ht="12.65" hidden="false" customHeight="false" outlineLevel="0" collapsed="false">
      <c r="C178" s="134" t="s">
        <v>319</v>
      </c>
      <c r="D178" s="304" t="s">
        <v>320</v>
      </c>
      <c r="E178" s="304"/>
      <c r="F178" s="305" t="n">
        <v>5</v>
      </c>
      <c r="G178" s="308"/>
      <c r="H178" s="308"/>
      <c r="I178" s="307" t="n">
        <v>5</v>
      </c>
      <c r="J178" s="134" t="n">
        <f aca="false">+H178+G178</f>
        <v>0</v>
      </c>
      <c r="K178" s="142" t="n">
        <f aca="false">+J178/F178*100</f>
        <v>0</v>
      </c>
      <c r="L178" s="1" t="s">
        <v>1063</v>
      </c>
    </row>
    <row r="179" customFormat="false" ht="12.65" hidden="false" customHeight="false" outlineLevel="0" collapsed="false">
      <c r="C179" s="134" t="s">
        <v>323</v>
      </c>
      <c r="D179" s="304" t="s">
        <v>324</v>
      </c>
      <c r="E179" s="304"/>
      <c r="F179" s="305" t="n">
        <v>215</v>
      </c>
      <c r="G179" s="306" t="n">
        <v>5</v>
      </c>
      <c r="H179" s="306" t="n">
        <v>10</v>
      </c>
      <c r="I179" s="307" t="n">
        <v>205</v>
      </c>
      <c r="J179" s="134" t="n">
        <f aca="false">+H179+G179</f>
        <v>15</v>
      </c>
      <c r="K179" s="142" t="n">
        <f aca="false">+J179/F179*100</f>
        <v>6.97674418604651</v>
      </c>
      <c r="L179" s="1" t="s">
        <v>1063</v>
      </c>
    </row>
    <row r="180" customFormat="false" ht="12.65" hidden="false" customHeight="false" outlineLevel="0" collapsed="false">
      <c r="C180" s="134" t="s">
        <v>327</v>
      </c>
      <c r="D180" s="304" t="s">
        <v>1069</v>
      </c>
      <c r="E180" s="304"/>
      <c r="F180" s="305" t="n">
        <v>115</v>
      </c>
      <c r="G180" s="306" t="n">
        <v>15</v>
      </c>
      <c r="H180" s="306" t="n">
        <v>15</v>
      </c>
      <c r="I180" s="307" t="n">
        <v>90</v>
      </c>
      <c r="J180" s="134" t="n">
        <f aca="false">+H180+G180</f>
        <v>30</v>
      </c>
      <c r="K180" s="142" t="n">
        <f aca="false">+J180/F180*100</f>
        <v>26.0869565217391</v>
      </c>
      <c r="L180" s="1" t="s">
        <v>1063</v>
      </c>
    </row>
    <row r="181" customFormat="false" ht="12.65" hidden="false" customHeight="false" outlineLevel="0" collapsed="false">
      <c r="C181" s="134" t="s">
        <v>329</v>
      </c>
      <c r="D181" s="304" t="s">
        <v>330</v>
      </c>
      <c r="E181" s="304"/>
      <c r="F181" s="305" t="n">
        <v>135</v>
      </c>
      <c r="G181" s="306" t="n">
        <v>60</v>
      </c>
      <c r="H181" s="306" t="n">
        <v>5</v>
      </c>
      <c r="I181" s="307" t="n">
        <v>75</v>
      </c>
      <c r="J181" s="134" t="n">
        <f aca="false">+H181+G181</f>
        <v>65</v>
      </c>
      <c r="K181" s="142" t="n">
        <f aca="false">+J181/F181*100</f>
        <v>48.1481481481481</v>
      </c>
      <c r="L181" s="1" t="s">
        <v>1063</v>
      </c>
    </row>
    <row r="182" customFormat="false" ht="12.65" hidden="false" customHeight="false" outlineLevel="0" collapsed="false">
      <c r="C182" s="134" t="s">
        <v>721</v>
      </c>
      <c r="D182" s="304" t="s">
        <v>722</v>
      </c>
      <c r="E182" s="304"/>
      <c r="F182" s="305" t="n">
        <v>5</v>
      </c>
      <c r="G182" s="308"/>
      <c r="H182" s="308"/>
      <c r="I182" s="307" t="n">
        <v>5</v>
      </c>
      <c r="J182" s="134" t="n">
        <f aca="false">+H182+G182</f>
        <v>0</v>
      </c>
      <c r="K182" s="142" t="n">
        <f aca="false">+J182/F182*100</f>
        <v>0</v>
      </c>
      <c r="L182" s="1" t="s">
        <v>1063</v>
      </c>
    </row>
    <row r="183" customFormat="false" ht="12.65" hidden="false" customHeight="false" outlineLevel="0" collapsed="false">
      <c r="C183" s="134" t="s">
        <v>333</v>
      </c>
      <c r="D183" s="304" t="s">
        <v>334</v>
      </c>
      <c r="E183" s="304"/>
      <c r="F183" s="305" t="n">
        <v>5</v>
      </c>
      <c r="G183" s="308"/>
      <c r="H183" s="308"/>
      <c r="I183" s="307" t="n">
        <v>5</v>
      </c>
      <c r="J183" s="134" t="n">
        <f aca="false">+H183+G183</f>
        <v>0</v>
      </c>
      <c r="K183" s="142" t="n">
        <f aca="false">+J183/F183*100</f>
        <v>0</v>
      </c>
      <c r="L183" s="1" t="s">
        <v>1063</v>
      </c>
    </row>
    <row r="184" customFormat="false" ht="12.65" hidden="false" customHeight="false" outlineLevel="0" collapsed="false">
      <c r="C184" s="134" t="s">
        <v>337</v>
      </c>
      <c r="D184" s="304" t="s">
        <v>338</v>
      </c>
      <c r="E184" s="304"/>
      <c r="F184" s="305" t="n">
        <v>10</v>
      </c>
      <c r="G184" s="308"/>
      <c r="H184" s="308"/>
      <c r="I184" s="307" t="n">
        <v>5</v>
      </c>
      <c r="J184" s="134" t="n">
        <f aca="false">+H184+G184</f>
        <v>0</v>
      </c>
      <c r="K184" s="142" t="n">
        <f aca="false">+J184/F184*100</f>
        <v>0</v>
      </c>
      <c r="L184" s="1" t="s">
        <v>1063</v>
      </c>
    </row>
    <row r="185" customFormat="false" ht="12.65" hidden="false" customHeight="false" outlineLevel="0" collapsed="false">
      <c r="C185" s="134" t="s">
        <v>345</v>
      </c>
      <c r="D185" s="304" t="s">
        <v>346</v>
      </c>
      <c r="E185" s="304"/>
      <c r="F185" s="305" t="n">
        <v>60</v>
      </c>
      <c r="G185" s="306" t="n">
        <v>20</v>
      </c>
      <c r="H185" s="308"/>
      <c r="I185" s="307" t="n">
        <v>40</v>
      </c>
      <c r="J185" s="134" t="n">
        <f aca="false">+H185+G185</f>
        <v>20</v>
      </c>
      <c r="K185" s="142" t="n">
        <f aca="false">+J185/F185*100</f>
        <v>33.3333333333333</v>
      </c>
      <c r="L185" s="1" t="s">
        <v>1063</v>
      </c>
    </row>
    <row r="186" customFormat="false" ht="12.65" hidden="false" customHeight="false" outlineLevel="0" collapsed="false">
      <c r="C186" s="134" t="s">
        <v>349</v>
      </c>
      <c r="D186" s="304" t="s">
        <v>676</v>
      </c>
      <c r="E186" s="304"/>
      <c r="F186" s="305" t="n">
        <v>10</v>
      </c>
      <c r="G186" s="308"/>
      <c r="H186" s="308"/>
      <c r="I186" s="307" t="n">
        <v>10</v>
      </c>
      <c r="J186" s="134" t="n">
        <f aca="false">+H186+G186</f>
        <v>0</v>
      </c>
      <c r="K186" s="142" t="n">
        <f aca="false">+J186/F186*100</f>
        <v>0</v>
      </c>
      <c r="L186" s="1" t="s">
        <v>1063</v>
      </c>
    </row>
    <row r="187" customFormat="false" ht="12.65" hidden="false" customHeight="false" outlineLevel="0" collapsed="false">
      <c r="C187" s="134" t="s">
        <v>353</v>
      </c>
      <c r="D187" s="304" t="s">
        <v>354</v>
      </c>
      <c r="E187" s="304"/>
      <c r="F187" s="305" t="n">
        <v>45</v>
      </c>
      <c r="G187" s="308"/>
      <c r="H187" s="308"/>
      <c r="I187" s="307" t="n">
        <v>40</v>
      </c>
      <c r="J187" s="134" t="n">
        <f aca="false">+H187+G187</f>
        <v>0</v>
      </c>
      <c r="K187" s="142" t="n">
        <f aca="false">+J187/F187*100</f>
        <v>0</v>
      </c>
      <c r="L187" s="1" t="s">
        <v>1063</v>
      </c>
    </row>
    <row r="188" customFormat="false" ht="12.65" hidden="false" customHeight="false" outlineLevel="0" collapsed="false">
      <c r="C188" s="134" t="s">
        <v>357</v>
      </c>
      <c r="D188" s="304" t="s">
        <v>358</v>
      </c>
      <c r="E188" s="304"/>
      <c r="F188" s="305" t="n">
        <v>355</v>
      </c>
      <c r="G188" s="306" t="n">
        <v>15</v>
      </c>
      <c r="H188" s="308"/>
      <c r="I188" s="307" t="n">
        <v>340</v>
      </c>
      <c r="J188" s="134" t="n">
        <f aca="false">+H188+G188</f>
        <v>15</v>
      </c>
      <c r="K188" s="142" t="n">
        <f aca="false">+J188/F188*100</f>
        <v>4.22535211267606</v>
      </c>
      <c r="L188" s="1" t="s">
        <v>1063</v>
      </c>
    </row>
    <row r="189" customFormat="false" ht="12.65" hidden="false" customHeight="false" outlineLevel="0" collapsed="false">
      <c r="C189" s="134" t="s">
        <v>369</v>
      </c>
      <c r="D189" s="304" t="s">
        <v>370</v>
      </c>
      <c r="E189" s="304"/>
      <c r="F189" s="305" t="n">
        <v>10</v>
      </c>
      <c r="G189" s="306" t="n">
        <v>5</v>
      </c>
      <c r="H189" s="308"/>
      <c r="I189" s="307" t="n">
        <v>5</v>
      </c>
      <c r="J189" s="134" t="n">
        <f aca="false">+H189+G189</f>
        <v>5</v>
      </c>
      <c r="K189" s="142" t="n">
        <f aca="false">+J189/F189*100</f>
        <v>50</v>
      </c>
      <c r="L189" s="1" t="s">
        <v>1063</v>
      </c>
    </row>
    <row r="190" customFormat="false" ht="12.65" hidden="false" customHeight="false" outlineLevel="0" collapsed="false">
      <c r="C190" s="134" t="s">
        <v>373</v>
      </c>
      <c r="D190" s="304" t="s">
        <v>374</v>
      </c>
      <c r="E190" s="304"/>
      <c r="F190" s="305" t="n">
        <v>60</v>
      </c>
      <c r="G190" s="306" t="n">
        <v>5</v>
      </c>
      <c r="H190" s="306" t="n">
        <v>5</v>
      </c>
      <c r="I190" s="307" t="n">
        <v>50</v>
      </c>
      <c r="J190" s="134" t="n">
        <f aca="false">+H190+G190</f>
        <v>10</v>
      </c>
      <c r="K190" s="142" t="n">
        <f aca="false">+J190/F190*100</f>
        <v>16.6666666666667</v>
      </c>
      <c r="L190" s="1" t="s">
        <v>1063</v>
      </c>
    </row>
    <row r="191" customFormat="false" ht="12.65" hidden="false" customHeight="false" outlineLevel="0" collapsed="false">
      <c r="C191" s="134" t="s">
        <v>377</v>
      </c>
      <c r="D191" s="304" t="s">
        <v>378</v>
      </c>
      <c r="E191" s="304"/>
      <c r="F191" s="305" t="n">
        <v>5</v>
      </c>
      <c r="G191" s="306" t="n">
        <v>5</v>
      </c>
      <c r="H191" s="308"/>
      <c r="I191" s="307" t="n">
        <v>5</v>
      </c>
      <c r="J191" s="134" t="n">
        <f aca="false">+H191+G191</f>
        <v>5</v>
      </c>
      <c r="K191" s="142" t="n">
        <f aca="false">+J191/F191*100</f>
        <v>100</v>
      </c>
      <c r="L191" s="1" t="s">
        <v>1063</v>
      </c>
    </row>
    <row r="192" customFormat="false" ht="12.65" hidden="false" customHeight="false" outlineLevel="0" collapsed="false">
      <c r="C192" s="134" t="s">
        <v>381</v>
      </c>
      <c r="D192" s="304" t="s">
        <v>382</v>
      </c>
      <c r="E192" s="304"/>
      <c r="F192" s="305" t="n">
        <v>55</v>
      </c>
      <c r="G192" s="306" t="n">
        <v>20</v>
      </c>
      <c r="H192" s="306" t="n">
        <v>5</v>
      </c>
      <c r="I192" s="307" t="n">
        <v>35</v>
      </c>
      <c r="J192" s="134" t="n">
        <f aca="false">+H192+G192</f>
        <v>25</v>
      </c>
      <c r="K192" s="142" t="n">
        <f aca="false">+J192/F192*100</f>
        <v>45.4545454545455</v>
      </c>
      <c r="L192" s="1" t="s">
        <v>1063</v>
      </c>
    </row>
    <row r="193" customFormat="false" ht="12.65" hidden="false" customHeight="false" outlineLevel="0" collapsed="false">
      <c r="C193" s="134" t="s">
        <v>385</v>
      </c>
      <c r="D193" s="304" t="s">
        <v>677</v>
      </c>
      <c r="E193" s="304"/>
      <c r="F193" s="305" t="n">
        <v>25</v>
      </c>
      <c r="G193" s="308"/>
      <c r="H193" s="306" t="n">
        <v>10</v>
      </c>
      <c r="I193" s="307" t="n">
        <v>20</v>
      </c>
      <c r="J193" s="134" t="n">
        <f aca="false">+H193+G193</f>
        <v>10</v>
      </c>
      <c r="K193" s="142" t="n">
        <f aca="false">+J193/F193*100</f>
        <v>40</v>
      </c>
      <c r="L193" s="1" t="s">
        <v>1063</v>
      </c>
    </row>
    <row r="194" customFormat="false" ht="12.65" hidden="false" customHeight="false" outlineLevel="0" collapsed="false">
      <c r="C194" s="134" t="s">
        <v>389</v>
      </c>
      <c r="D194" s="304" t="s">
        <v>390</v>
      </c>
      <c r="E194" s="304"/>
      <c r="F194" s="305" t="n">
        <v>1765</v>
      </c>
      <c r="G194" s="306" t="n">
        <v>375</v>
      </c>
      <c r="H194" s="306" t="n">
        <v>60</v>
      </c>
      <c r="I194" s="307" t="n">
        <v>1325</v>
      </c>
      <c r="J194" s="134" t="n">
        <f aca="false">+H194+G194</f>
        <v>435</v>
      </c>
      <c r="K194" s="142" t="n">
        <f aca="false">+J194/F194*100</f>
        <v>24.6458923512748</v>
      </c>
      <c r="L194" s="1" t="s">
        <v>1063</v>
      </c>
    </row>
    <row r="195" customFormat="false" ht="12.65" hidden="false" customHeight="false" outlineLevel="0" collapsed="false">
      <c r="C195" s="134" t="s">
        <v>393</v>
      </c>
      <c r="D195" s="304" t="s">
        <v>1070</v>
      </c>
      <c r="E195" s="304"/>
      <c r="F195" s="305" t="n">
        <v>45</v>
      </c>
      <c r="G195" s="306" t="n">
        <v>5</v>
      </c>
      <c r="H195" s="306" t="n">
        <v>5</v>
      </c>
      <c r="I195" s="307" t="n">
        <v>40</v>
      </c>
      <c r="J195" s="134" t="n">
        <f aca="false">+H195+G195</f>
        <v>10</v>
      </c>
      <c r="K195" s="142" t="n">
        <f aca="false">+J195/F195*100</f>
        <v>22.2222222222222</v>
      </c>
      <c r="L195" s="1" t="s">
        <v>1063</v>
      </c>
    </row>
    <row r="196" customFormat="false" ht="12.65" hidden="false" customHeight="false" outlineLevel="0" collapsed="false">
      <c r="C196" s="134" t="s">
        <v>397</v>
      </c>
      <c r="D196" s="304" t="s">
        <v>398</v>
      </c>
      <c r="E196" s="304"/>
      <c r="F196" s="305" t="n">
        <v>80</v>
      </c>
      <c r="G196" s="306" t="n">
        <v>5</v>
      </c>
      <c r="H196" s="306" t="n">
        <v>5</v>
      </c>
      <c r="I196" s="307" t="n">
        <v>70</v>
      </c>
      <c r="J196" s="134" t="n">
        <f aca="false">+H196+G196</f>
        <v>10</v>
      </c>
      <c r="K196" s="142" t="n">
        <f aca="false">+J196/F196*100</f>
        <v>12.5</v>
      </c>
      <c r="L196" s="1" t="s">
        <v>1063</v>
      </c>
    </row>
    <row r="197" customFormat="false" ht="12.65" hidden="false" customHeight="false" outlineLevel="0" collapsed="false">
      <c r="C197" s="134" t="s">
        <v>401</v>
      </c>
      <c r="D197" s="304" t="s">
        <v>402</v>
      </c>
      <c r="E197" s="304"/>
      <c r="F197" s="305" t="n">
        <v>540</v>
      </c>
      <c r="G197" s="306" t="n">
        <v>85</v>
      </c>
      <c r="H197" s="306" t="n">
        <v>15</v>
      </c>
      <c r="I197" s="307" t="n">
        <v>440</v>
      </c>
      <c r="J197" s="134" t="n">
        <f aca="false">+H197+G197</f>
        <v>100</v>
      </c>
      <c r="K197" s="142" t="n">
        <f aca="false">+J197/F197*100</f>
        <v>18.5185185185185</v>
      </c>
      <c r="L197" s="1" t="s">
        <v>1063</v>
      </c>
    </row>
    <row r="198" customFormat="false" ht="12.65" hidden="false" customHeight="false" outlineLevel="0" collapsed="false">
      <c r="C198" s="134" t="s">
        <v>405</v>
      </c>
      <c r="D198" s="304" t="s">
        <v>406</v>
      </c>
      <c r="E198" s="304"/>
      <c r="F198" s="305" t="n">
        <v>60</v>
      </c>
      <c r="G198" s="308"/>
      <c r="H198" s="308"/>
      <c r="I198" s="307" t="n">
        <v>55</v>
      </c>
      <c r="J198" s="134" t="n">
        <f aca="false">+H198+G198</f>
        <v>0</v>
      </c>
      <c r="K198" s="142" t="n">
        <f aca="false">+J198/F198*100</f>
        <v>0</v>
      </c>
      <c r="L198" s="1" t="s">
        <v>1063</v>
      </c>
    </row>
    <row r="199" customFormat="false" ht="12.65" hidden="false" customHeight="false" outlineLevel="0" collapsed="false">
      <c r="C199" s="134" t="s">
        <v>409</v>
      </c>
      <c r="D199" s="304" t="s">
        <v>410</v>
      </c>
      <c r="E199" s="304"/>
      <c r="F199" s="305" t="n">
        <v>10</v>
      </c>
      <c r="G199" s="308"/>
      <c r="H199" s="306" t="n">
        <v>5</v>
      </c>
      <c r="I199" s="307" t="n">
        <v>5</v>
      </c>
      <c r="J199" s="134" t="n">
        <f aca="false">+H199+G199</f>
        <v>5</v>
      </c>
      <c r="K199" s="142" t="n">
        <f aca="false">+J199/F199*100</f>
        <v>50</v>
      </c>
      <c r="L199" s="1" t="s">
        <v>1063</v>
      </c>
    </row>
    <row r="200" customFormat="false" ht="12.65" hidden="false" customHeight="false" outlineLevel="0" collapsed="false">
      <c r="C200" s="134" t="s">
        <v>413</v>
      </c>
      <c r="D200" s="304" t="s">
        <v>414</v>
      </c>
      <c r="E200" s="304"/>
      <c r="F200" s="305" t="n">
        <v>140</v>
      </c>
      <c r="G200" s="306" t="n">
        <v>5</v>
      </c>
      <c r="H200" s="306" t="n">
        <v>5</v>
      </c>
      <c r="I200" s="307" t="n">
        <v>135</v>
      </c>
      <c r="J200" s="134" t="n">
        <f aca="false">+H200+G200</f>
        <v>10</v>
      </c>
      <c r="K200" s="142" t="n">
        <f aca="false">+J200/F200*100</f>
        <v>7.14285714285714</v>
      </c>
      <c r="L200" s="1" t="s">
        <v>1063</v>
      </c>
    </row>
    <row r="201" customFormat="false" ht="12.65" hidden="false" customHeight="false" outlineLevel="0" collapsed="false">
      <c r="C201" s="134" t="s">
        <v>417</v>
      </c>
      <c r="D201" s="304" t="s">
        <v>1071</v>
      </c>
      <c r="E201" s="304"/>
      <c r="F201" s="305" t="n">
        <v>35</v>
      </c>
      <c r="G201" s="308"/>
      <c r="H201" s="308"/>
      <c r="I201" s="307" t="n">
        <v>35</v>
      </c>
      <c r="J201" s="134" t="n">
        <f aca="false">+H201+G201</f>
        <v>0</v>
      </c>
      <c r="K201" s="142" t="n">
        <f aca="false">+J201/F201*100</f>
        <v>0</v>
      </c>
      <c r="L201" s="1" t="s">
        <v>1063</v>
      </c>
    </row>
    <row r="202" customFormat="false" ht="12.65" hidden="false" customHeight="false" outlineLevel="0" collapsed="false">
      <c r="C202" s="134" t="s">
        <v>421</v>
      </c>
      <c r="D202" s="304" t="s">
        <v>422</v>
      </c>
      <c r="E202" s="304"/>
      <c r="F202" s="305" t="n">
        <v>670</v>
      </c>
      <c r="G202" s="306" t="n">
        <v>75</v>
      </c>
      <c r="H202" s="306" t="n">
        <v>45</v>
      </c>
      <c r="I202" s="307" t="n">
        <v>550</v>
      </c>
      <c r="J202" s="134" t="n">
        <f aca="false">+H202+G202</f>
        <v>120</v>
      </c>
      <c r="K202" s="142" t="n">
        <f aca="false">+J202/F202*100</f>
        <v>17.910447761194</v>
      </c>
      <c r="L202" s="1" t="s">
        <v>1063</v>
      </c>
    </row>
    <row r="203" customFormat="false" ht="12.65" hidden="false" customHeight="false" outlineLevel="0" collapsed="false">
      <c r="C203" s="134" t="s">
        <v>425</v>
      </c>
      <c r="D203" s="304" t="s">
        <v>1072</v>
      </c>
      <c r="E203" s="304"/>
      <c r="F203" s="305" t="n">
        <v>15</v>
      </c>
      <c r="G203" s="306" t="n">
        <v>10</v>
      </c>
      <c r="H203" s="308"/>
      <c r="I203" s="307" t="n">
        <v>5</v>
      </c>
      <c r="J203" s="134" t="n">
        <f aca="false">+H203+G203</f>
        <v>10</v>
      </c>
      <c r="K203" s="142" t="n">
        <f aca="false">+J203/F203*100</f>
        <v>66.6666666666667</v>
      </c>
      <c r="L203" s="1" t="s">
        <v>1063</v>
      </c>
    </row>
    <row r="204" customFormat="false" ht="12.65" hidden="false" customHeight="false" outlineLevel="0" collapsed="false">
      <c r="C204" s="134" t="s">
        <v>429</v>
      </c>
      <c r="D204" s="304" t="s">
        <v>430</v>
      </c>
      <c r="E204" s="304"/>
      <c r="F204" s="305" t="n">
        <v>130</v>
      </c>
      <c r="G204" s="306" t="n">
        <v>5</v>
      </c>
      <c r="H204" s="306" t="n">
        <v>5</v>
      </c>
      <c r="I204" s="307" t="n">
        <v>120</v>
      </c>
      <c r="J204" s="134" t="n">
        <f aca="false">+H204+G204</f>
        <v>10</v>
      </c>
      <c r="K204" s="142" t="n">
        <f aca="false">+J204/F204*100</f>
        <v>7.69230769230769</v>
      </c>
      <c r="L204" s="1" t="s">
        <v>1063</v>
      </c>
    </row>
    <row r="205" customFormat="false" ht="12.65" hidden="false" customHeight="false" outlineLevel="0" collapsed="false">
      <c r="C205" s="134" t="s">
        <v>433</v>
      </c>
      <c r="D205" s="304" t="s">
        <v>434</v>
      </c>
      <c r="E205" s="304"/>
      <c r="F205" s="305" t="n">
        <v>945</v>
      </c>
      <c r="G205" s="306" t="n">
        <v>105</v>
      </c>
      <c r="H205" s="306" t="n">
        <v>10</v>
      </c>
      <c r="I205" s="307" t="n">
        <v>830</v>
      </c>
      <c r="J205" s="134" t="n">
        <f aca="false">+H205+G205</f>
        <v>115</v>
      </c>
      <c r="K205" s="142" t="n">
        <f aca="false">+J205/F205*100</f>
        <v>12.1693121693122</v>
      </c>
      <c r="L205" s="1" t="s">
        <v>1063</v>
      </c>
    </row>
    <row r="206" customFormat="false" ht="12.65" hidden="false" customHeight="false" outlineLevel="0" collapsed="false">
      <c r="C206" s="134" t="s">
        <v>437</v>
      </c>
      <c r="D206" s="304" t="s">
        <v>438</v>
      </c>
      <c r="E206" s="304"/>
      <c r="F206" s="305" t="n">
        <v>5</v>
      </c>
      <c r="G206" s="308"/>
      <c r="H206" s="308"/>
      <c r="I206" s="307" t="n">
        <v>5</v>
      </c>
      <c r="J206" s="134" t="n">
        <f aca="false">+H206+G206</f>
        <v>0</v>
      </c>
      <c r="K206" s="142" t="n">
        <f aca="false">+J206/F206*100</f>
        <v>0</v>
      </c>
      <c r="L206" s="1" t="s">
        <v>1063</v>
      </c>
    </row>
    <row r="207" customFormat="false" ht="12.65" hidden="false" customHeight="false" outlineLevel="0" collapsed="false">
      <c r="C207" s="134" t="s">
        <v>441</v>
      </c>
      <c r="D207" s="304" t="s">
        <v>442</v>
      </c>
      <c r="E207" s="304"/>
      <c r="F207" s="305" t="n">
        <v>15</v>
      </c>
      <c r="G207" s="308"/>
      <c r="H207" s="308"/>
      <c r="I207" s="307" t="n">
        <v>15</v>
      </c>
      <c r="J207" s="134" t="n">
        <f aca="false">+H207+G207</f>
        <v>0</v>
      </c>
      <c r="K207" s="142" t="n">
        <f aca="false">+J207/F207*100</f>
        <v>0</v>
      </c>
      <c r="L207" s="1" t="s">
        <v>1063</v>
      </c>
    </row>
    <row r="208" customFormat="false" ht="12.65" hidden="false" customHeight="false" outlineLevel="0" collapsed="false">
      <c r="C208" s="134" t="s">
        <v>453</v>
      </c>
      <c r="D208" s="304" t="s">
        <v>454</v>
      </c>
      <c r="E208" s="304"/>
      <c r="F208" s="305" t="n">
        <v>80</v>
      </c>
      <c r="G208" s="306" t="n">
        <v>15</v>
      </c>
      <c r="H208" s="306" t="n">
        <v>15</v>
      </c>
      <c r="I208" s="307" t="n">
        <v>50</v>
      </c>
      <c r="J208" s="134" t="n">
        <f aca="false">+H208+G208</f>
        <v>30</v>
      </c>
      <c r="K208" s="142" t="n">
        <f aca="false">+J208/F208*100</f>
        <v>37.5</v>
      </c>
      <c r="L208" s="1" t="s">
        <v>1063</v>
      </c>
    </row>
    <row r="209" customFormat="false" ht="12.65" hidden="false" customHeight="false" outlineLevel="0" collapsed="false">
      <c r="C209" s="134" t="s">
        <v>457</v>
      </c>
      <c r="D209" s="304" t="s">
        <v>1073</v>
      </c>
      <c r="E209" s="304"/>
      <c r="F209" s="305" t="n">
        <v>1980</v>
      </c>
      <c r="G209" s="306" t="n">
        <v>290</v>
      </c>
      <c r="H209" s="306" t="n">
        <v>75</v>
      </c>
      <c r="I209" s="307" t="n">
        <v>1615</v>
      </c>
      <c r="J209" s="134" t="n">
        <f aca="false">+H209+G209</f>
        <v>365</v>
      </c>
      <c r="K209" s="142" t="n">
        <f aca="false">+J209/F209*100</f>
        <v>18.4343434343434</v>
      </c>
      <c r="L209" s="1" t="s">
        <v>1063</v>
      </c>
    </row>
    <row r="210" customFormat="false" ht="12.65" hidden="false" customHeight="false" outlineLevel="0" collapsed="false">
      <c r="C210" s="134" t="s">
        <v>461</v>
      </c>
      <c r="D210" s="304" t="s">
        <v>462</v>
      </c>
      <c r="E210" s="304"/>
      <c r="F210" s="305" t="n">
        <v>5</v>
      </c>
      <c r="G210" s="306" t="n">
        <v>5</v>
      </c>
      <c r="H210" s="308"/>
      <c r="I210" s="307" t="n">
        <v>5</v>
      </c>
      <c r="J210" s="134" t="n">
        <f aca="false">+H210+G210</f>
        <v>5</v>
      </c>
      <c r="K210" s="142" t="n">
        <f aca="false">+J210/F210*100</f>
        <v>100</v>
      </c>
      <c r="L210" s="1" t="s">
        <v>1063</v>
      </c>
    </row>
    <row r="211" customFormat="false" ht="12.65" hidden="false" customHeight="false" outlineLevel="0" collapsed="false">
      <c r="C211" s="134" t="s">
        <v>102</v>
      </c>
      <c r="D211" s="304" t="s">
        <v>465</v>
      </c>
      <c r="E211" s="304"/>
      <c r="F211" s="305" t="n">
        <v>120</v>
      </c>
      <c r="G211" s="306" t="n">
        <v>10</v>
      </c>
      <c r="H211" s="306" t="n">
        <v>5</v>
      </c>
      <c r="I211" s="307" t="n">
        <v>105</v>
      </c>
      <c r="J211" s="134" t="n">
        <f aca="false">+H211+G211</f>
        <v>15</v>
      </c>
      <c r="K211" s="142" t="n">
        <f aca="false">+J211/F211*100</f>
        <v>12.5</v>
      </c>
      <c r="L211" s="1" t="s">
        <v>1063</v>
      </c>
    </row>
    <row r="212" customFormat="false" ht="12.65" hidden="false" customHeight="false" outlineLevel="0" collapsed="false">
      <c r="C212" s="134" t="s">
        <v>468</v>
      </c>
      <c r="D212" s="304" t="s">
        <v>469</v>
      </c>
      <c r="E212" s="304"/>
      <c r="F212" s="305" t="n">
        <v>150</v>
      </c>
      <c r="G212" s="306" t="n">
        <v>5</v>
      </c>
      <c r="H212" s="306" t="n">
        <v>25</v>
      </c>
      <c r="I212" s="307" t="n">
        <v>120</v>
      </c>
      <c r="J212" s="134" t="n">
        <f aca="false">+H212+G212</f>
        <v>30</v>
      </c>
      <c r="K212" s="142" t="n">
        <f aca="false">+J212/F212*100</f>
        <v>20</v>
      </c>
      <c r="L212" s="1" t="s">
        <v>1063</v>
      </c>
    </row>
    <row r="213" customFormat="false" ht="12.65" hidden="false" customHeight="false" outlineLevel="0" collapsed="false">
      <c r="C213" s="134" t="s">
        <v>472</v>
      </c>
      <c r="D213" s="304" t="s">
        <v>473</v>
      </c>
      <c r="E213" s="304"/>
      <c r="F213" s="305" t="n">
        <v>5</v>
      </c>
      <c r="G213" s="308"/>
      <c r="H213" s="308"/>
      <c r="I213" s="307" t="n">
        <v>5</v>
      </c>
      <c r="J213" s="134" t="n">
        <f aca="false">+H213+G213</f>
        <v>0</v>
      </c>
      <c r="K213" s="142" t="n">
        <f aca="false">+J213/F213*100</f>
        <v>0</v>
      </c>
      <c r="L213" s="1" t="s">
        <v>1063</v>
      </c>
    </row>
    <row r="214" customFormat="false" ht="12.65" hidden="false" customHeight="false" outlineLevel="0" collapsed="false">
      <c r="C214" s="134" t="s">
        <v>476</v>
      </c>
      <c r="D214" s="304" t="s">
        <v>477</v>
      </c>
      <c r="E214" s="304"/>
      <c r="F214" s="305" t="n">
        <v>1420</v>
      </c>
      <c r="G214" s="306" t="n">
        <v>85</v>
      </c>
      <c r="H214" s="306" t="n">
        <v>35</v>
      </c>
      <c r="I214" s="307" t="n">
        <v>1300</v>
      </c>
      <c r="J214" s="134" t="n">
        <f aca="false">+H214+G214</f>
        <v>120</v>
      </c>
      <c r="K214" s="142" t="n">
        <f aca="false">+J214/F214*100</f>
        <v>8.45070422535211</v>
      </c>
      <c r="L214" s="1" t="s">
        <v>1063</v>
      </c>
    </row>
    <row r="215" customFormat="false" ht="12.65" hidden="false" customHeight="false" outlineLevel="0" collapsed="false">
      <c r="C215" s="134" t="s">
        <v>484</v>
      </c>
      <c r="D215" s="304" t="s">
        <v>485</v>
      </c>
      <c r="E215" s="304"/>
      <c r="F215" s="305" t="n">
        <v>35</v>
      </c>
      <c r="G215" s="306" t="n">
        <v>15</v>
      </c>
      <c r="H215" s="306" t="n">
        <v>5</v>
      </c>
      <c r="I215" s="307" t="n">
        <v>15</v>
      </c>
      <c r="J215" s="134" t="n">
        <f aca="false">+H215+G215</f>
        <v>20</v>
      </c>
      <c r="K215" s="142" t="n">
        <f aca="false">+J215/F215*100</f>
        <v>57.1428571428571</v>
      </c>
      <c r="L215" s="1" t="s">
        <v>1063</v>
      </c>
    </row>
    <row r="216" customFormat="false" ht="12.65" hidden="false" customHeight="false" outlineLevel="0" collapsed="false">
      <c r="C216" s="134" t="s">
        <v>492</v>
      </c>
      <c r="D216" s="304" t="s">
        <v>493</v>
      </c>
      <c r="E216" s="304"/>
      <c r="F216" s="305" t="n">
        <v>5</v>
      </c>
      <c r="G216" s="308"/>
      <c r="H216" s="308"/>
      <c r="I216" s="309"/>
      <c r="J216" s="134" t="n">
        <f aca="false">+H216+G216</f>
        <v>0</v>
      </c>
      <c r="K216" s="142" t="n">
        <f aca="false">+J216/F216*100</f>
        <v>0</v>
      </c>
      <c r="L216" s="1" t="s">
        <v>1063</v>
      </c>
    </row>
    <row r="217" customFormat="false" ht="12.65" hidden="false" customHeight="false" outlineLevel="0" collapsed="false">
      <c r="C217" s="134" t="s">
        <v>683</v>
      </c>
      <c r="D217" s="304" t="s">
        <v>684</v>
      </c>
      <c r="E217" s="304"/>
      <c r="F217" s="305" t="n">
        <v>5</v>
      </c>
      <c r="G217" s="308"/>
      <c r="H217" s="308"/>
      <c r="I217" s="307" t="n">
        <v>5</v>
      </c>
      <c r="J217" s="134" t="n">
        <f aca="false">+H217+G217</f>
        <v>0</v>
      </c>
      <c r="K217" s="142" t="n">
        <f aca="false">+J217/F217*100</f>
        <v>0</v>
      </c>
      <c r="L217" s="1" t="s">
        <v>1063</v>
      </c>
    </row>
    <row r="218" customFormat="false" ht="12.65" hidden="false" customHeight="false" outlineLevel="0" collapsed="false">
      <c r="C218" s="134" t="s">
        <v>496</v>
      </c>
      <c r="D218" s="304" t="s">
        <v>497</v>
      </c>
      <c r="E218" s="304"/>
      <c r="F218" s="305" t="n">
        <v>105</v>
      </c>
      <c r="G218" s="308"/>
      <c r="H218" s="308"/>
      <c r="I218" s="307" t="n">
        <v>105</v>
      </c>
      <c r="J218" s="134" t="n">
        <f aca="false">+H218+G218</f>
        <v>0</v>
      </c>
      <c r="K218" s="142" t="n">
        <f aca="false">+J218/F218*100</f>
        <v>0</v>
      </c>
      <c r="L218" s="1" t="s">
        <v>1063</v>
      </c>
    </row>
    <row r="219" customFormat="false" ht="12.65" hidden="false" customHeight="false" outlineLevel="0" collapsed="false">
      <c r="C219" s="134" t="s">
        <v>500</v>
      </c>
      <c r="D219" s="304" t="s">
        <v>501</v>
      </c>
      <c r="E219" s="304"/>
      <c r="F219" s="305" t="n">
        <v>1365</v>
      </c>
      <c r="G219" s="306" t="n">
        <v>405</v>
      </c>
      <c r="H219" s="306" t="n">
        <v>45</v>
      </c>
      <c r="I219" s="307" t="n">
        <v>920</v>
      </c>
      <c r="J219" s="134" t="n">
        <f aca="false">+H219+G219</f>
        <v>450</v>
      </c>
      <c r="K219" s="142" t="n">
        <f aca="false">+J219/F219*100</f>
        <v>32.967032967033</v>
      </c>
      <c r="L219" s="1" t="s">
        <v>1063</v>
      </c>
    </row>
    <row r="220" customFormat="false" ht="12.65" hidden="false" customHeight="false" outlineLevel="0" collapsed="false">
      <c r="C220" s="134" t="s">
        <v>504</v>
      </c>
      <c r="D220" s="304" t="s">
        <v>505</v>
      </c>
      <c r="E220" s="304"/>
      <c r="F220" s="305" t="n">
        <v>190</v>
      </c>
      <c r="G220" s="306" t="n">
        <v>40</v>
      </c>
      <c r="H220" s="306" t="n">
        <v>10</v>
      </c>
      <c r="I220" s="307" t="n">
        <v>145</v>
      </c>
      <c r="J220" s="134" t="n">
        <f aca="false">+H220+G220</f>
        <v>50</v>
      </c>
      <c r="K220" s="142" t="n">
        <f aca="false">+J220/F220*100</f>
        <v>26.3157894736842</v>
      </c>
      <c r="L220" s="1" t="s">
        <v>1063</v>
      </c>
    </row>
    <row r="221" customFormat="false" ht="12.65" hidden="false" customHeight="false" outlineLevel="0" collapsed="false">
      <c r="C221" s="134" t="s">
        <v>512</v>
      </c>
      <c r="D221" s="304" t="s">
        <v>513</v>
      </c>
      <c r="E221" s="304"/>
      <c r="F221" s="305" t="n">
        <v>925</v>
      </c>
      <c r="G221" s="306" t="n">
        <v>215</v>
      </c>
      <c r="H221" s="306" t="n">
        <v>415</v>
      </c>
      <c r="I221" s="307" t="n">
        <v>300</v>
      </c>
      <c r="J221" s="134" t="n">
        <f aca="false">+H221+G221</f>
        <v>630</v>
      </c>
      <c r="K221" s="142" t="n">
        <f aca="false">+J221/F221*100</f>
        <v>68.1081081081081</v>
      </c>
      <c r="L221" s="1" t="s">
        <v>1063</v>
      </c>
    </row>
    <row r="222" customFormat="false" ht="12.65" hidden="false" customHeight="false" outlineLevel="0" collapsed="false">
      <c r="C222" s="134" t="s">
        <v>516</v>
      </c>
      <c r="D222" s="304" t="s">
        <v>517</v>
      </c>
      <c r="E222" s="304"/>
      <c r="F222" s="305" t="n">
        <v>275</v>
      </c>
      <c r="G222" s="306" t="n">
        <v>70</v>
      </c>
      <c r="H222" s="306" t="n">
        <v>20</v>
      </c>
      <c r="I222" s="307" t="n">
        <v>185</v>
      </c>
      <c r="J222" s="134" t="n">
        <f aca="false">+H222+G222</f>
        <v>90</v>
      </c>
      <c r="K222" s="142" t="n">
        <f aca="false">+J222/F222*100</f>
        <v>32.7272727272727</v>
      </c>
      <c r="L222" s="1" t="s">
        <v>1063</v>
      </c>
    </row>
    <row r="223" customFormat="false" ht="12.65" hidden="false" customHeight="false" outlineLevel="0" collapsed="false">
      <c r="C223" s="134" t="s">
        <v>520</v>
      </c>
      <c r="D223" s="304" t="s">
        <v>521</v>
      </c>
      <c r="E223" s="304"/>
      <c r="F223" s="305" t="n">
        <v>625</v>
      </c>
      <c r="G223" s="306" t="n">
        <v>95</v>
      </c>
      <c r="H223" s="306" t="n">
        <v>35</v>
      </c>
      <c r="I223" s="307" t="n">
        <v>500</v>
      </c>
      <c r="J223" s="134" t="n">
        <f aca="false">+H223+G223</f>
        <v>130</v>
      </c>
      <c r="K223" s="142" t="n">
        <f aca="false">+J223/F223*100</f>
        <v>20.8</v>
      </c>
      <c r="L223" s="1" t="s">
        <v>1063</v>
      </c>
    </row>
    <row r="224" customFormat="false" ht="12.65" hidden="false" customHeight="false" outlineLevel="0" collapsed="false">
      <c r="C224" s="134" t="s">
        <v>524</v>
      </c>
      <c r="D224" s="304" t="s">
        <v>525</v>
      </c>
      <c r="E224" s="304"/>
      <c r="F224" s="305" t="n">
        <v>975</v>
      </c>
      <c r="G224" s="306" t="n">
        <v>95</v>
      </c>
      <c r="H224" s="306" t="n">
        <v>345</v>
      </c>
      <c r="I224" s="307" t="n">
        <v>535</v>
      </c>
      <c r="J224" s="134" t="n">
        <f aca="false">+H224+G224</f>
        <v>440</v>
      </c>
      <c r="K224" s="142" t="n">
        <f aca="false">+J224/F224*100</f>
        <v>45.1282051282051</v>
      </c>
      <c r="L224" s="1" t="s">
        <v>1063</v>
      </c>
    </row>
    <row r="225" customFormat="false" ht="12.65" hidden="false" customHeight="false" outlineLevel="0" collapsed="false">
      <c r="C225" s="134" t="s">
        <v>528</v>
      </c>
      <c r="D225" s="304" t="s">
        <v>529</v>
      </c>
      <c r="E225" s="304"/>
      <c r="F225" s="305" t="n">
        <v>5</v>
      </c>
      <c r="G225" s="308"/>
      <c r="H225" s="308"/>
      <c r="I225" s="307" t="n">
        <v>5</v>
      </c>
      <c r="J225" s="134" t="n">
        <f aca="false">+H225+G225</f>
        <v>0</v>
      </c>
      <c r="K225" s="142" t="n">
        <f aca="false">+J225/F225*100</f>
        <v>0</v>
      </c>
      <c r="L225" s="1" t="s">
        <v>1063</v>
      </c>
    </row>
    <row r="226" customFormat="false" ht="12.65" hidden="false" customHeight="false" outlineLevel="0" collapsed="false">
      <c r="C226" s="134" t="s">
        <v>532</v>
      </c>
      <c r="D226" s="304" t="s">
        <v>533</v>
      </c>
      <c r="E226" s="304"/>
      <c r="F226" s="305" t="n">
        <v>35</v>
      </c>
      <c r="G226" s="306" t="n">
        <v>10</v>
      </c>
      <c r="H226" s="306" t="n">
        <v>10</v>
      </c>
      <c r="I226" s="307" t="n">
        <v>15</v>
      </c>
      <c r="J226" s="134" t="n">
        <f aca="false">+H226+G226</f>
        <v>20</v>
      </c>
      <c r="K226" s="142" t="n">
        <f aca="false">+J226/F226*100</f>
        <v>57.1428571428571</v>
      </c>
      <c r="L226" s="1" t="s">
        <v>1063</v>
      </c>
    </row>
    <row r="227" customFormat="false" ht="12.65" hidden="false" customHeight="false" outlineLevel="0" collapsed="false">
      <c r="C227" s="134" t="s">
        <v>536</v>
      </c>
      <c r="D227" s="304" t="s">
        <v>1074</v>
      </c>
      <c r="E227" s="304"/>
      <c r="F227" s="305" t="n">
        <v>20</v>
      </c>
      <c r="G227" s="308"/>
      <c r="H227" s="306" t="n">
        <v>10</v>
      </c>
      <c r="I227" s="307" t="n">
        <v>10</v>
      </c>
      <c r="J227" s="134" t="n">
        <f aca="false">+H227+G227</f>
        <v>10</v>
      </c>
      <c r="K227" s="142" t="n">
        <f aca="false">+J227/F227*100</f>
        <v>50</v>
      </c>
      <c r="L227" s="1" t="s">
        <v>1063</v>
      </c>
    </row>
    <row r="228" customFormat="false" ht="12.65" hidden="false" customHeight="false" outlineLevel="0" collapsed="false">
      <c r="C228" s="134" t="s">
        <v>540</v>
      </c>
      <c r="D228" s="304" t="s">
        <v>541</v>
      </c>
      <c r="E228" s="304"/>
      <c r="F228" s="305" t="n">
        <v>325</v>
      </c>
      <c r="G228" s="306" t="n">
        <v>140</v>
      </c>
      <c r="H228" s="306" t="n">
        <v>25</v>
      </c>
      <c r="I228" s="307" t="n">
        <v>160</v>
      </c>
      <c r="J228" s="134" t="n">
        <f aca="false">+H228+G228</f>
        <v>165</v>
      </c>
      <c r="K228" s="142" t="n">
        <f aca="false">+J228/F228*100</f>
        <v>50.7692307692308</v>
      </c>
      <c r="L228" s="1" t="s">
        <v>1063</v>
      </c>
    </row>
    <row r="229" customFormat="false" ht="12.65" hidden="false" customHeight="false" outlineLevel="0" collapsed="false">
      <c r="C229" s="134" t="s">
        <v>548</v>
      </c>
      <c r="D229" s="304" t="s">
        <v>549</v>
      </c>
      <c r="E229" s="304"/>
      <c r="F229" s="305" t="n">
        <v>720</v>
      </c>
      <c r="G229" s="306" t="n">
        <v>110</v>
      </c>
      <c r="H229" s="306" t="n">
        <v>50</v>
      </c>
      <c r="I229" s="307" t="n">
        <v>565</v>
      </c>
      <c r="J229" s="134" t="n">
        <f aca="false">+H229+G229</f>
        <v>160</v>
      </c>
      <c r="K229" s="142" t="n">
        <f aca="false">+J229/F229*100</f>
        <v>22.2222222222222</v>
      </c>
      <c r="L229" s="1" t="s">
        <v>1063</v>
      </c>
    </row>
    <row r="230" customFormat="false" ht="12.65" hidden="false" customHeight="false" outlineLevel="0" collapsed="false">
      <c r="C230" s="134" t="s">
        <v>552</v>
      </c>
      <c r="D230" s="304" t="s">
        <v>553</v>
      </c>
      <c r="E230" s="304"/>
      <c r="F230" s="305" t="n">
        <v>145</v>
      </c>
      <c r="G230" s="306" t="n">
        <v>25</v>
      </c>
      <c r="H230" s="306" t="n">
        <v>5</v>
      </c>
      <c r="I230" s="307" t="n">
        <v>110</v>
      </c>
      <c r="J230" s="134" t="n">
        <f aca="false">+H230+G230</f>
        <v>30</v>
      </c>
      <c r="K230" s="142" t="n">
        <f aca="false">+J230/F230*100</f>
        <v>20.6896551724138</v>
      </c>
      <c r="L230" s="1" t="s">
        <v>1063</v>
      </c>
    </row>
    <row r="231" customFormat="false" ht="12.65" hidden="false" customHeight="false" outlineLevel="0" collapsed="false">
      <c r="C231" s="134" t="s">
        <v>560</v>
      </c>
      <c r="D231" s="304" t="s">
        <v>561</v>
      </c>
      <c r="E231" s="304"/>
      <c r="F231" s="305" t="n">
        <v>20</v>
      </c>
      <c r="G231" s="306" t="n">
        <v>5</v>
      </c>
      <c r="H231" s="308"/>
      <c r="I231" s="307" t="n">
        <v>10</v>
      </c>
      <c r="J231" s="134" t="n">
        <f aca="false">+H231+G231</f>
        <v>5</v>
      </c>
      <c r="K231" s="142" t="n">
        <f aca="false">+J231/F231*100</f>
        <v>25</v>
      </c>
      <c r="L231" s="1" t="s">
        <v>1063</v>
      </c>
    </row>
    <row r="232" customFormat="false" ht="12.65" hidden="false" customHeight="false" outlineLevel="0" collapsed="false">
      <c r="C232" s="134" t="s">
        <v>568</v>
      </c>
      <c r="D232" s="304" t="s">
        <v>569</v>
      </c>
      <c r="E232" s="304"/>
      <c r="F232" s="305" t="n">
        <v>190</v>
      </c>
      <c r="G232" s="306" t="n">
        <v>15</v>
      </c>
      <c r="H232" s="306" t="n">
        <v>15</v>
      </c>
      <c r="I232" s="307" t="n">
        <v>155</v>
      </c>
      <c r="J232" s="134" t="n">
        <f aca="false">+H232+G232</f>
        <v>30</v>
      </c>
      <c r="K232" s="142" t="n">
        <f aca="false">+J232/F232*100</f>
        <v>15.7894736842105</v>
      </c>
      <c r="L232" s="1" t="s">
        <v>1063</v>
      </c>
    </row>
    <row r="233" customFormat="false" ht="12.65" hidden="false" customHeight="false" outlineLevel="0" collapsed="false">
      <c r="C233" s="134" t="s">
        <v>572</v>
      </c>
      <c r="D233" s="304" t="s">
        <v>573</v>
      </c>
      <c r="E233" s="304"/>
      <c r="F233" s="305" t="n">
        <v>6480</v>
      </c>
      <c r="G233" s="306" t="n">
        <v>970</v>
      </c>
      <c r="H233" s="306" t="n">
        <v>90</v>
      </c>
      <c r="I233" s="307" t="n">
        <v>5420</v>
      </c>
      <c r="J233" s="134" t="n">
        <f aca="false">+H233+G233</f>
        <v>1060</v>
      </c>
      <c r="K233" s="142" t="n">
        <f aca="false">+J233/F233*100</f>
        <v>16.358024691358</v>
      </c>
      <c r="L233" s="1" t="s">
        <v>1063</v>
      </c>
    </row>
    <row r="234" customFormat="false" ht="12.65" hidden="false" customHeight="false" outlineLevel="0" collapsed="false">
      <c r="C234" s="134" t="s">
        <v>580</v>
      </c>
      <c r="D234" s="304" t="s">
        <v>581</v>
      </c>
      <c r="E234" s="304"/>
      <c r="F234" s="305" t="n">
        <v>20</v>
      </c>
      <c r="G234" s="306" t="n">
        <v>5</v>
      </c>
      <c r="H234" s="308"/>
      <c r="I234" s="307" t="n">
        <v>15</v>
      </c>
      <c r="J234" s="134" t="n">
        <f aca="false">+H234+G234</f>
        <v>5</v>
      </c>
      <c r="K234" s="142" t="n">
        <f aca="false">+J234/F234*100</f>
        <v>25</v>
      </c>
      <c r="L234" s="1" t="s">
        <v>1063</v>
      </c>
    </row>
    <row r="235" customFormat="false" ht="12.65" hidden="false" customHeight="false" outlineLevel="0" collapsed="false">
      <c r="C235" s="134" t="s">
        <v>584</v>
      </c>
      <c r="D235" s="304" t="s">
        <v>585</v>
      </c>
      <c r="E235" s="304"/>
      <c r="F235" s="305" t="n">
        <v>185</v>
      </c>
      <c r="G235" s="306" t="n">
        <v>15</v>
      </c>
      <c r="H235" s="306" t="n">
        <v>60</v>
      </c>
      <c r="I235" s="307" t="n">
        <v>105</v>
      </c>
      <c r="J235" s="134" t="n">
        <f aca="false">+H235+G235</f>
        <v>75</v>
      </c>
      <c r="K235" s="142" t="n">
        <f aca="false">+J235/F235*100</f>
        <v>40.5405405405405</v>
      </c>
      <c r="L235" s="1" t="s">
        <v>1063</v>
      </c>
    </row>
    <row r="236" customFormat="false" ht="12.65" hidden="false" customHeight="false" outlineLevel="0" collapsed="false">
      <c r="C236" s="134" t="s">
        <v>588</v>
      </c>
      <c r="D236" s="304" t="s">
        <v>589</v>
      </c>
      <c r="E236" s="304"/>
      <c r="F236" s="305" t="n">
        <v>35</v>
      </c>
      <c r="G236" s="306" t="n">
        <v>10</v>
      </c>
      <c r="H236" s="308"/>
      <c r="I236" s="307" t="n">
        <v>25</v>
      </c>
      <c r="J236" s="134" t="n">
        <f aca="false">+H236+G236</f>
        <v>10</v>
      </c>
      <c r="K236" s="142" t="n">
        <f aca="false">+J236/F236*100</f>
        <v>28.5714285714286</v>
      </c>
      <c r="L236" s="1" t="s">
        <v>1063</v>
      </c>
    </row>
    <row r="237" customFormat="false" ht="12.65" hidden="false" customHeight="false" outlineLevel="0" collapsed="false">
      <c r="C237" s="134" t="s">
        <v>592</v>
      </c>
      <c r="D237" s="304" t="s">
        <v>693</v>
      </c>
      <c r="E237" s="304"/>
      <c r="F237" s="305" t="n">
        <v>5</v>
      </c>
      <c r="G237" s="308"/>
      <c r="H237" s="308"/>
      <c r="I237" s="307" t="n">
        <v>5</v>
      </c>
      <c r="J237" s="134" t="n">
        <f aca="false">+H237+G237</f>
        <v>0</v>
      </c>
      <c r="K237" s="142" t="n">
        <f aca="false">+J237/F237*100</f>
        <v>0</v>
      </c>
      <c r="L237" s="1" t="s">
        <v>1063</v>
      </c>
    </row>
    <row r="238" customFormat="false" ht="12.65" hidden="false" customHeight="false" outlineLevel="0" collapsed="false">
      <c r="C238" s="134" t="s">
        <v>596</v>
      </c>
      <c r="D238" s="304" t="s">
        <v>597</v>
      </c>
      <c r="E238" s="304"/>
      <c r="F238" s="305" t="n">
        <v>10</v>
      </c>
      <c r="G238" s="308"/>
      <c r="H238" s="308"/>
      <c r="I238" s="307" t="n">
        <v>5</v>
      </c>
      <c r="J238" s="134" t="n">
        <f aca="false">+H238+G238</f>
        <v>0</v>
      </c>
      <c r="K238" s="142" t="n">
        <f aca="false">+J238/F238*100</f>
        <v>0</v>
      </c>
      <c r="L238" s="1" t="s">
        <v>1063</v>
      </c>
    </row>
    <row r="239" customFormat="false" ht="12.65" hidden="false" customHeight="false" outlineLevel="0" collapsed="false">
      <c r="C239" s="134" t="s">
        <v>600</v>
      </c>
      <c r="D239" s="304" t="s">
        <v>601</v>
      </c>
      <c r="E239" s="304"/>
      <c r="F239" s="305" t="n">
        <v>380</v>
      </c>
      <c r="G239" s="306" t="n">
        <v>60</v>
      </c>
      <c r="H239" s="306" t="n">
        <v>45</v>
      </c>
      <c r="I239" s="307" t="n">
        <v>275</v>
      </c>
      <c r="J239" s="134" t="n">
        <f aca="false">+H239+G239</f>
        <v>105</v>
      </c>
      <c r="K239" s="142" t="n">
        <f aca="false">+J239/F239*100</f>
        <v>27.6315789473684</v>
      </c>
      <c r="L239" s="1" t="s">
        <v>1063</v>
      </c>
    </row>
    <row r="240" customFormat="false" ht="12.65" hidden="false" customHeight="false" outlineLevel="0" collapsed="false">
      <c r="C240" s="134" t="s">
        <v>604</v>
      </c>
      <c r="D240" s="304" t="s">
        <v>1075</v>
      </c>
      <c r="E240" s="304"/>
      <c r="F240" s="305" t="n">
        <v>15</v>
      </c>
      <c r="G240" s="308"/>
      <c r="H240" s="308"/>
      <c r="I240" s="307" t="n">
        <v>15</v>
      </c>
      <c r="J240" s="134" t="n">
        <f aca="false">+H240+G240</f>
        <v>0</v>
      </c>
      <c r="K240" s="142" t="n">
        <f aca="false">+J240/F240*100</f>
        <v>0</v>
      </c>
      <c r="L240" s="1" t="s">
        <v>1063</v>
      </c>
    </row>
    <row r="241" customFormat="false" ht="12.65" hidden="false" customHeight="false" outlineLevel="0" collapsed="false">
      <c r="C241" s="134" t="s">
        <v>608</v>
      </c>
      <c r="D241" s="304" t="s">
        <v>609</v>
      </c>
      <c r="E241" s="304"/>
      <c r="F241" s="305" t="n">
        <v>560</v>
      </c>
      <c r="G241" s="306" t="n">
        <v>15</v>
      </c>
      <c r="H241" s="306" t="n">
        <v>20</v>
      </c>
      <c r="I241" s="307" t="n">
        <v>530</v>
      </c>
      <c r="J241" s="134" t="n">
        <f aca="false">+H241+G241</f>
        <v>35</v>
      </c>
      <c r="K241" s="142" t="n">
        <f aca="false">+J241/F241*100</f>
        <v>6.25</v>
      </c>
      <c r="L241" s="1" t="s">
        <v>1063</v>
      </c>
    </row>
    <row r="242" customFormat="false" ht="12.65" hidden="false" customHeight="false" outlineLevel="0" collapsed="false">
      <c r="C242" s="134" t="s">
        <v>612</v>
      </c>
      <c r="D242" s="304" t="s">
        <v>613</v>
      </c>
      <c r="E242" s="304"/>
      <c r="F242" s="305" t="n">
        <v>35</v>
      </c>
      <c r="G242" s="306" t="n">
        <v>10</v>
      </c>
      <c r="H242" s="306" t="n">
        <v>15</v>
      </c>
      <c r="I242" s="307" t="n">
        <v>15</v>
      </c>
      <c r="J242" s="134" t="n">
        <f aca="false">+H242+G242</f>
        <v>25</v>
      </c>
      <c r="K242" s="142" t="n">
        <f aca="false">+J242/F242*100</f>
        <v>71.4285714285714</v>
      </c>
      <c r="L242" s="1" t="s">
        <v>1063</v>
      </c>
    </row>
    <row r="243" customFormat="false" ht="12.65" hidden="false" customHeight="false" outlineLevel="0" collapsed="false">
      <c r="C243" s="134" t="s">
        <v>616</v>
      </c>
      <c r="D243" s="304" t="s">
        <v>617</v>
      </c>
      <c r="E243" s="304"/>
      <c r="F243" s="305" t="n">
        <v>15</v>
      </c>
      <c r="G243" s="308"/>
      <c r="H243" s="308"/>
      <c r="I243" s="307" t="n">
        <v>15</v>
      </c>
      <c r="J243" s="134" t="n">
        <f aca="false">+H243+G243</f>
        <v>0</v>
      </c>
      <c r="K243" s="142" t="n">
        <f aca="false">+J243/F243*100</f>
        <v>0</v>
      </c>
      <c r="L243" s="1" t="s">
        <v>1063</v>
      </c>
    </row>
    <row r="244" customFormat="false" ht="12.65" hidden="false" customHeight="false" outlineLevel="0" collapsed="false">
      <c r="C244" s="134" t="s">
        <v>624</v>
      </c>
      <c r="D244" s="304" t="s">
        <v>625</v>
      </c>
      <c r="E244" s="304"/>
      <c r="F244" s="310" t="n">
        <v>5</v>
      </c>
      <c r="G244" s="311"/>
      <c r="H244" s="311"/>
      <c r="I244" s="312" t="n">
        <v>5</v>
      </c>
      <c r="J244" s="134" t="n">
        <f aca="false">+H244+G244</f>
        <v>0</v>
      </c>
      <c r="K244" s="142" t="n">
        <f aca="false">+J244/F244*100</f>
        <v>0</v>
      </c>
      <c r="L244" s="1" t="s">
        <v>1063</v>
      </c>
    </row>
    <row r="245" customFormat="false" ht="12.65" hidden="false" customHeight="false" outlineLevel="0" collapsed="false">
      <c r="C245" s="134" t="s">
        <v>626</v>
      </c>
      <c r="D245" s="304" t="s">
        <v>1076</v>
      </c>
      <c r="E245" s="304"/>
      <c r="F245" s="305" t="n">
        <v>60730</v>
      </c>
      <c r="G245" s="306" t="n">
        <v>8665</v>
      </c>
      <c r="H245" s="306" t="n">
        <v>4440</v>
      </c>
      <c r="I245" s="307" t="n">
        <v>47625</v>
      </c>
      <c r="J245" s="134" t="n">
        <f aca="false">+H245+G245</f>
        <v>13105</v>
      </c>
      <c r="K245" s="142" t="n">
        <f aca="false">+J245/F245*100</f>
        <v>21.5791206981722</v>
      </c>
      <c r="L245" s="1" t="s">
        <v>1063</v>
      </c>
    </row>
    <row r="1048576" customFormat="false" ht="12.8" hidden="false" customHeight="false" outlineLevel="0" collapsed="false"/>
  </sheetData>
  <autoFilter ref="A1:L245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38"/>
  <sheetViews>
    <sheetView showFormulas="false" showGridLines="true" showRowColHeaders="true" showZeros="true" rightToLeft="false" tabSelected="false" showOutlineSymbols="true" defaultGridColor="true" view="normal" topLeftCell="A1" colorId="64" zoomScale="137" zoomScaleNormal="137" zoomScalePageLayoutView="100" workbookViewId="0">
      <selection pane="topLeft" activeCell="I3" activeCellId="0" sqref="I3"/>
    </sheetView>
  </sheetViews>
  <sheetFormatPr defaultColWidth="11.53515625" defaultRowHeight="12.8" customHeight="true" zeroHeight="false" outlineLevelRow="0" outlineLevelCol="0"/>
  <sheetData>
    <row r="1" customFormat="false" ht="12.8" hidden="false" customHeight="false" outlineLevel="0" collapsed="false">
      <c r="A1" s="313"/>
      <c r="B1" s="314" t="s">
        <v>954</v>
      </c>
      <c r="C1" s="314" t="s">
        <v>1077</v>
      </c>
      <c r="D1" s="315"/>
      <c r="E1" s="315"/>
      <c r="F1" s="315"/>
      <c r="G1" s="315"/>
      <c r="H1" s="315"/>
      <c r="I1" s="315"/>
      <c r="J1" s="315"/>
      <c r="K1" s="315"/>
      <c r="L1" s="315"/>
      <c r="M1" s="316"/>
    </row>
    <row r="2" customFormat="false" ht="12.8" hidden="false" customHeight="false" outlineLevel="0" collapsed="false">
      <c r="A2" s="317"/>
      <c r="B2" s="318" t="s">
        <v>955</v>
      </c>
      <c r="C2" s="319"/>
      <c r="D2" s="319"/>
      <c r="E2" s="319"/>
      <c r="F2" s="319" t="s">
        <v>1063</v>
      </c>
      <c r="G2" s="319"/>
      <c r="H2" s="319"/>
      <c r="I2" s="319"/>
      <c r="J2" s="320" t="s">
        <v>1078</v>
      </c>
      <c r="K2" s="320" t="s">
        <v>1079</v>
      </c>
      <c r="L2" s="320" t="s">
        <v>1080</v>
      </c>
      <c r="M2" s="321" t="s">
        <v>1081</v>
      </c>
    </row>
    <row r="3" customFormat="false" ht="12.8" hidden="false" customHeight="false" outlineLevel="0" collapsed="false">
      <c r="A3" s="322" t="s">
        <v>634</v>
      </c>
      <c r="B3" s="323" t="s">
        <v>1082</v>
      </c>
      <c r="C3" s="324" t="s">
        <v>1083</v>
      </c>
      <c r="D3" s="324" t="s">
        <v>1084</v>
      </c>
      <c r="E3" s="324" t="s">
        <v>1085</v>
      </c>
      <c r="F3" s="324" t="s">
        <v>1082</v>
      </c>
      <c r="G3" s="324" t="s">
        <v>1083</v>
      </c>
      <c r="H3" s="324" t="s">
        <v>1084</v>
      </c>
      <c r="I3" s="324" t="s">
        <v>1085</v>
      </c>
      <c r="J3" s="325"/>
      <c r="K3" s="325"/>
      <c r="L3" s="325"/>
      <c r="M3" s="326"/>
    </row>
    <row r="4" customFormat="false" ht="12.8" hidden="false" customHeight="false" outlineLevel="0" collapsed="false">
      <c r="A4" s="327" t="s">
        <v>107</v>
      </c>
      <c r="B4" s="328" t="n">
        <v>1648</v>
      </c>
      <c r="C4" s="329" t="n">
        <v>584</v>
      </c>
      <c r="D4" s="329" t="n">
        <v>3522</v>
      </c>
      <c r="E4" s="330" t="n">
        <v>5754</v>
      </c>
      <c r="F4" s="331" t="n">
        <v>1650</v>
      </c>
      <c r="G4" s="331" t="n">
        <v>585</v>
      </c>
      <c r="H4" s="331" t="n">
        <v>3490</v>
      </c>
      <c r="I4" s="331" t="n">
        <v>5720</v>
      </c>
      <c r="J4" s="332" t="n">
        <v>3298</v>
      </c>
      <c r="K4" s="333" t="n">
        <v>1169</v>
      </c>
      <c r="L4" s="332" t="n">
        <v>7012</v>
      </c>
      <c r="M4" s="334" t="n">
        <v>11474</v>
      </c>
    </row>
    <row r="5" customFormat="false" ht="12.8" hidden="false" customHeight="false" outlineLevel="0" collapsed="false">
      <c r="A5" s="335" t="s">
        <v>111</v>
      </c>
      <c r="B5" s="336" t="n">
        <v>18</v>
      </c>
      <c r="C5" s="331" t="n">
        <v>93</v>
      </c>
      <c r="D5" s="331" t="n">
        <v>1033</v>
      </c>
      <c r="E5" s="337" t="n">
        <v>1144</v>
      </c>
      <c r="F5" s="331" t="n">
        <v>20</v>
      </c>
      <c r="G5" s="331" t="n">
        <v>95</v>
      </c>
      <c r="H5" s="331" t="n">
        <v>1005</v>
      </c>
      <c r="I5" s="331" t="n">
        <v>1115</v>
      </c>
      <c r="J5" s="338" t="n">
        <v>38</v>
      </c>
      <c r="K5" s="333" t="n">
        <v>188</v>
      </c>
      <c r="L5" s="338" t="n">
        <v>2038</v>
      </c>
      <c r="M5" s="339" t="n">
        <v>2259</v>
      </c>
    </row>
    <row r="6" customFormat="false" ht="12.8" hidden="false" customHeight="false" outlineLevel="0" collapsed="false">
      <c r="A6" s="335" t="s">
        <v>115</v>
      </c>
      <c r="B6" s="336" t="n">
        <v>33</v>
      </c>
      <c r="C6" s="331" t="n">
        <v>43</v>
      </c>
      <c r="D6" s="331" t="n">
        <v>1267</v>
      </c>
      <c r="E6" s="337" t="n">
        <v>1343</v>
      </c>
      <c r="F6" s="331" t="n">
        <v>35</v>
      </c>
      <c r="G6" s="331" t="n">
        <v>45</v>
      </c>
      <c r="H6" s="331" t="n">
        <v>1255</v>
      </c>
      <c r="I6" s="331" t="n">
        <v>1330</v>
      </c>
      <c r="J6" s="338" t="n">
        <v>68</v>
      </c>
      <c r="K6" s="333" t="n">
        <v>88</v>
      </c>
      <c r="L6" s="338" t="n">
        <v>2522</v>
      </c>
      <c r="M6" s="339" t="n">
        <v>2673</v>
      </c>
    </row>
    <row r="7" customFormat="false" ht="12.8" hidden="false" customHeight="false" outlineLevel="0" collapsed="false">
      <c r="A7" s="335" t="s">
        <v>119</v>
      </c>
      <c r="B7" s="336" t="n">
        <v>26</v>
      </c>
      <c r="C7" s="331" t="n">
        <v>55</v>
      </c>
      <c r="D7" s="331" t="n">
        <v>545</v>
      </c>
      <c r="E7" s="337" t="n">
        <v>626</v>
      </c>
      <c r="F7" s="331" t="n">
        <v>25</v>
      </c>
      <c r="G7" s="331" t="n">
        <v>55</v>
      </c>
      <c r="H7" s="331" t="n">
        <v>540</v>
      </c>
      <c r="I7" s="331" t="n">
        <v>620</v>
      </c>
      <c r="J7" s="338" t="n">
        <v>51</v>
      </c>
      <c r="K7" s="333" t="n">
        <v>110</v>
      </c>
      <c r="L7" s="338" t="n">
        <v>1085</v>
      </c>
      <c r="M7" s="339" t="n">
        <v>1246</v>
      </c>
    </row>
    <row r="8" customFormat="false" ht="12.8" hidden="false" customHeight="false" outlineLevel="0" collapsed="false">
      <c r="A8" s="335" t="s">
        <v>123</v>
      </c>
      <c r="B8" s="340"/>
      <c r="C8" s="341"/>
      <c r="D8" s="331" t="n">
        <v>6</v>
      </c>
      <c r="E8" s="337" t="n">
        <v>6</v>
      </c>
      <c r="F8" s="341"/>
      <c r="G8" s="341"/>
      <c r="H8" s="331" t="n">
        <v>5</v>
      </c>
      <c r="I8" s="331" t="n">
        <v>5</v>
      </c>
      <c r="J8" s="342"/>
      <c r="K8" s="343"/>
      <c r="L8" s="338" t="n">
        <v>11</v>
      </c>
      <c r="M8" s="339" t="n">
        <v>11</v>
      </c>
    </row>
    <row r="9" customFormat="false" ht="12.8" hidden="false" customHeight="false" outlineLevel="0" collapsed="false">
      <c r="A9" s="335" t="s">
        <v>127</v>
      </c>
      <c r="B9" s="336" t="n">
        <v>36</v>
      </c>
      <c r="C9" s="331" t="n">
        <v>10</v>
      </c>
      <c r="D9" s="331" t="n">
        <v>262</v>
      </c>
      <c r="E9" s="337" t="n">
        <v>308</v>
      </c>
      <c r="F9" s="331" t="n">
        <v>35</v>
      </c>
      <c r="G9" s="331" t="n">
        <v>10</v>
      </c>
      <c r="H9" s="331" t="n">
        <v>250</v>
      </c>
      <c r="I9" s="331" t="n">
        <v>295</v>
      </c>
      <c r="J9" s="338" t="n">
        <v>71</v>
      </c>
      <c r="K9" s="333" t="n">
        <v>20</v>
      </c>
      <c r="L9" s="338" t="n">
        <v>512</v>
      </c>
      <c r="M9" s="339" t="n">
        <v>603</v>
      </c>
    </row>
    <row r="10" customFormat="false" ht="12.8" hidden="false" customHeight="false" outlineLevel="0" collapsed="false">
      <c r="A10" s="335" t="s">
        <v>131</v>
      </c>
      <c r="B10" s="336" t="n">
        <v>1</v>
      </c>
      <c r="C10" s="331" t="n">
        <v>1</v>
      </c>
      <c r="D10" s="331" t="n">
        <v>46</v>
      </c>
      <c r="E10" s="337" t="n">
        <v>48</v>
      </c>
      <c r="F10" s="341"/>
      <c r="G10" s="341"/>
      <c r="H10" s="331" t="n">
        <v>40</v>
      </c>
      <c r="I10" s="331" t="n">
        <v>45</v>
      </c>
      <c r="J10" s="338" t="n">
        <v>1</v>
      </c>
      <c r="K10" s="333" t="n">
        <v>1</v>
      </c>
      <c r="L10" s="338" t="n">
        <v>86</v>
      </c>
      <c r="M10" s="339" t="n">
        <v>93</v>
      </c>
    </row>
    <row r="11" customFormat="false" ht="12.8" hidden="false" customHeight="false" outlineLevel="0" collapsed="false">
      <c r="A11" s="335" t="s">
        <v>135</v>
      </c>
      <c r="B11" s="336" t="n">
        <v>658</v>
      </c>
      <c r="C11" s="331" t="n">
        <v>218</v>
      </c>
      <c r="D11" s="331" t="n">
        <v>7404</v>
      </c>
      <c r="E11" s="337" t="n">
        <v>8280</v>
      </c>
      <c r="F11" s="331" t="n">
        <v>660</v>
      </c>
      <c r="G11" s="331" t="n">
        <v>220</v>
      </c>
      <c r="H11" s="331" t="n">
        <v>7370</v>
      </c>
      <c r="I11" s="331" t="n">
        <v>8245</v>
      </c>
      <c r="J11" s="338" t="n">
        <v>1318</v>
      </c>
      <c r="K11" s="333" t="n">
        <v>438</v>
      </c>
      <c r="L11" s="338" t="n">
        <v>14774</v>
      </c>
      <c r="M11" s="339" t="n">
        <v>16525</v>
      </c>
    </row>
    <row r="12" customFormat="false" ht="12.8" hidden="false" customHeight="false" outlineLevel="0" collapsed="false">
      <c r="A12" s="335" t="s">
        <v>139</v>
      </c>
      <c r="B12" s="336" t="n">
        <v>31</v>
      </c>
      <c r="C12" s="331" t="n">
        <v>40</v>
      </c>
      <c r="D12" s="331" t="n">
        <v>109</v>
      </c>
      <c r="E12" s="337" t="n">
        <v>180</v>
      </c>
      <c r="F12" s="331" t="n">
        <v>30</v>
      </c>
      <c r="G12" s="331" t="n">
        <v>40</v>
      </c>
      <c r="H12" s="331" t="n">
        <v>105</v>
      </c>
      <c r="I12" s="331" t="n">
        <v>175</v>
      </c>
      <c r="J12" s="338" t="n">
        <v>61</v>
      </c>
      <c r="K12" s="333" t="n">
        <v>80</v>
      </c>
      <c r="L12" s="338" t="n">
        <v>214</v>
      </c>
      <c r="M12" s="339" t="n">
        <v>355</v>
      </c>
    </row>
    <row r="13" customFormat="false" ht="12.8" hidden="false" customHeight="false" outlineLevel="0" collapsed="false">
      <c r="A13" s="335" t="s">
        <v>143</v>
      </c>
      <c r="B13" s="340"/>
      <c r="C13" s="341"/>
      <c r="D13" s="331" t="n">
        <v>1</v>
      </c>
      <c r="E13" s="337" t="n">
        <v>1</v>
      </c>
      <c r="F13" s="341"/>
      <c r="G13" s="341"/>
      <c r="H13" s="341"/>
      <c r="I13" s="341"/>
      <c r="J13" s="342"/>
      <c r="K13" s="343"/>
      <c r="L13" s="338" t="n">
        <v>1</v>
      </c>
      <c r="M13" s="339" t="n">
        <v>1</v>
      </c>
    </row>
    <row r="14" customFormat="false" ht="12.8" hidden="false" customHeight="false" outlineLevel="0" collapsed="false">
      <c r="A14" s="335" t="s">
        <v>147</v>
      </c>
      <c r="B14" s="340"/>
      <c r="C14" s="341"/>
      <c r="D14" s="331" t="n">
        <v>1</v>
      </c>
      <c r="E14" s="337" t="n">
        <v>1</v>
      </c>
      <c r="F14" s="341"/>
      <c r="G14" s="341"/>
      <c r="H14" s="341"/>
      <c r="I14" s="341"/>
      <c r="J14" s="342"/>
      <c r="K14" s="343"/>
      <c r="L14" s="338" t="n">
        <v>1</v>
      </c>
      <c r="M14" s="339" t="n">
        <v>1</v>
      </c>
    </row>
    <row r="15" customFormat="false" ht="12.8" hidden="false" customHeight="false" outlineLevel="0" collapsed="false">
      <c r="A15" s="335" t="s">
        <v>151</v>
      </c>
      <c r="B15" s="336" t="n">
        <v>21</v>
      </c>
      <c r="C15" s="331" t="n">
        <v>2</v>
      </c>
      <c r="D15" s="331" t="n">
        <v>124</v>
      </c>
      <c r="E15" s="337" t="n">
        <v>147</v>
      </c>
      <c r="F15" s="331" t="n">
        <v>20</v>
      </c>
      <c r="G15" s="341"/>
      <c r="H15" s="331" t="n">
        <v>125</v>
      </c>
      <c r="I15" s="331" t="n">
        <v>145</v>
      </c>
      <c r="J15" s="338" t="n">
        <v>41</v>
      </c>
      <c r="K15" s="333" t="n">
        <v>2</v>
      </c>
      <c r="L15" s="338" t="n">
        <v>249</v>
      </c>
      <c r="M15" s="339" t="n">
        <v>292</v>
      </c>
    </row>
    <row r="16" customFormat="false" ht="12.8" hidden="false" customHeight="false" outlineLevel="0" collapsed="false">
      <c r="A16" s="335" t="s">
        <v>155</v>
      </c>
      <c r="B16" s="336" t="n">
        <v>15</v>
      </c>
      <c r="C16" s="331" t="n">
        <v>10</v>
      </c>
      <c r="D16" s="331" t="n">
        <v>140</v>
      </c>
      <c r="E16" s="337" t="n">
        <v>165</v>
      </c>
      <c r="F16" s="331" t="n">
        <v>15</v>
      </c>
      <c r="G16" s="331" t="n">
        <v>10</v>
      </c>
      <c r="H16" s="331" t="n">
        <v>135</v>
      </c>
      <c r="I16" s="331" t="n">
        <v>160</v>
      </c>
      <c r="J16" s="338" t="n">
        <v>30</v>
      </c>
      <c r="K16" s="333" t="n">
        <v>20</v>
      </c>
      <c r="L16" s="338" t="n">
        <v>275</v>
      </c>
      <c r="M16" s="339" t="n">
        <v>325</v>
      </c>
    </row>
    <row r="17" customFormat="false" ht="12.8" hidden="false" customHeight="false" outlineLevel="0" collapsed="false">
      <c r="A17" s="335" t="s">
        <v>159</v>
      </c>
      <c r="B17" s="340"/>
      <c r="C17" s="331" t="n">
        <v>1</v>
      </c>
      <c r="D17" s="331" t="n">
        <v>2</v>
      </c>
      <c r="E17" s="337" t="n">
        <v>3</v>
      </c>
      <c r="F17" s="341"/>
      <c r="G17" s="341"/>
      <c r="H17" s="341"/>
      <c r="I17" s="331" t="n">
        <v>5</v>
      </c>
      <c r="J17" s="342"/>
      <c r="K17" s="333" t="n">
        <v>1</v>
      </c>
      <c r="L17" s="338" t="n">
        <v>2</v>
      </c>
      <c r="M17" s="339" t="n">
        <v>8</v>
      </c>
    </row>
    <row r="18" customFormat="false" ht="12.8" hidden="false" customHeight="false" outlineLevel="0" collapsed="false">
      <c r="A18" s="335" t="s">
        <v>163</v>
      </c>
      <c r="B18" s="336" t="n">
        <v>4</v>
      </c>
      <c r="C18" s="331" t="n">
        <v>3</v>
      </c>
      <c r="D18" s="331" t="n">
        <v>72</v>
      </c>
      <c r="E18" s="337" t="n">
        <v>79</v>
      </c>
      <c r="F18" s="331" t="n">
        <v>5</v>
      </c>
      <c r="G18" s="331" t="n">
        <v>5</v>
      </c>
      <c r="H18" s="331" t="n">
        <v>70</v>
      </c>
      <c r="I18" s="331" t="n">
        <v>75</v>
      </c>
      <c r="J18" s="338" t="n">
        <v>9</v>
      </c>
      <c r="K18" s="333" t="n">
        <v>8</v>
      </c>
      <c r="L18" s="338" t="n">
        <v>142</v>
      </c>
      <c r="M18" s="339" t="n">
        <v>154</v>
      </c>
    </row>
    <row r="19" customFormat="false" ht="12.8" hidden="false" customHeight="false" outlineLevel="0" collapsed="false">
      <c r="A19" s="335" t="s">
        <v>167</v>
      </c>
      <c r="B19" s="336" t="n">
        <v>1</v>
      </c>
      <c r="C19" s="331" t="n">
        <v>0</v>
      </c>
      <c r="D19" s="331" t="n">
        <v>3</v>
      </c>
      <c r="E19" s="337" t="n">
        <v>4</v>
      </c>
      <c r="F19" s="341"/>
      <c r="G19" s="341"/>
      <c r="H19" s="331" t="n">
        <v>5</v>
      </c>
      <c r="I19" s="331" t="n">
        <v>5</v>
      </c>
      <c r="J19" s="338" t="n">
        <v>1</v>
      </c>
      <c r="K19" s="333" t="n">
        <v>0</v>
      </c>
      <c r="L19" s="338" t="n">
        <v>8</v>
      </c>
      <c r="M19" s="339" t="n">
        <v>9</v>
      </c>
    </row>
    <row r="20" customFormat="false" ht="12.8" hidden="false" customHeight="false" outlineLevel="0" collapsed="false">
      <c r="A20" s="335" t="s">
        <v>171</v>
      </c>
      <c r="B20" s="336" t="n">
        <v>15</v>
      </c>
      <c r="C20" s="331" t="n">
        <v>2</v>
      </c>
      <c r="D20" s="331" t="n">
        <v>35</v>
      </c>
      <c r="E20" s="337" t="n">
        <v>52</v>
      </c>
      <c r="F20" s="331" t="n">
        <v>15</v>
      </c>
      <c r="G20" s="341"/>
      <c r="H20" s="331" t="n">
        <v>35</v>
      </c>
      <c r="I20" s="331" t="n">
        <v>50</v>
      </c>
      <c r="J20" s="338" t="n">
        <v>30</v>
      </c>
      <c r="K20" s="333" t="n">
        <v>2</v>
      </c>
      <c r="L20" s="338" t="n">
        <v>70</v>
      </c>
      <c r="M20" s="339" t="n">
        <v>102</v>
      </c>
    </row>
    <row r="21" customFormat="false" ht="12.8" hidden="false" customHeight="false" outlineLevel="0" collapsed="false">
      <c r="A21" s="335" t="s">
        <v>175</v>
      </c>
      <c r="B21" s="340"/>
      <c r="C21" s="331" t="n">
        <v>1</v>
      </c>
      <c r="D21" s="331" t="n">
        <v>1</v>
      </c>
      <c r="E21" s="337" t="n">
        <v>2</v>
      </c>
      <c r="F21" s="341"/>
      <c r="G21" s="341"/>
      <c r="H21" s="341"/>
      <c r="I21" s="341"/>
      <c r="J21" s="342"/>
      <c r="K21" s="333" t="n">
        <v>1</v>
      </c>
      <c r="L21" s="338" t="n">
        <v>1</v>
      </c>
      <c r="M21" s="339" t="n">
        <v>2</v>
      </c>
    </row>
    <row r="22" customFormat="false" ht="12.8" hidden="false" customHeight="false" outlineLevel="0" collapsed="false">
      <c r="A22" s="335" t="s">
        <v>179</v>
      </c>
      <c r="B22" s="336" t="n">
        <v>403</v>
      </c>
      <c r="C22" s="331" t="n">
        <v>501</v>
      </c>
      <c r="D22" s="331" t="n">
        <v>3328</v>
      </c>
      <c r="E22" s="337" t="n">
        <v>4232</v>
      </c>
      <c r="F22" s="331" t="n">
        <v>405</v>
      </c>
      <c r="G22" s="331" t="n">
        <v>500</v>
      </c>
      <c r="H22" s="331" t="n">
        <v>3290</v>
      </c>
      <c r="I22" s="331" t="n">
        <v>4195</v>
      </c>
      <c r="J22" s="338" t="n">
        <v>808</v>
      </c>
      <c r="K22" s="333" t="n">
        <v>1001</v>
      </c>
      <c r="L22" s="338" t="n">
        <v>6618</v>
      </c>
      <c r="M22" s="339" t="n">
        <v>8427</v>
      </c>
    </row>
    <row r="23" customFormat="false" ht="12.8" hidden="false" customHeight="false" outlineLevel="0" collapsed="false">
      <c r="A23" s="335" t="s">
        <v>183</v>
      </c>
      <c r="B23" s="336" t="n">
        <v>14</v>
      </c>
      <c r="C23" s="331" t="n">
        <v>53</v>
      </c>
      <c r="D23" s="331" t="n">
        <v>96</v>
      </c>
      <c r="E23" s="337" t="n">
        <v>163</v>
      </c>
      <c r="F23" s="331" t="n">
        <v>15</v>
      </c>
      <c r="G23" s="331" t="n">
        <v>55</v>
      </c>
      <c r="H23" s="331" t="n">
        <v>95</v>
      </c>
      <c r="I23" s="331" t="n">
        <v>165</v>
      </c>
      <c r="J23" s="338" t="n">
        <v>29</v>
      </c>
      <c r="K23" s="333" t="n">
        <v>108</v>
      </c>
      <c r="L23" s="338" t="n">
        <v>191</v>
      </c>
      <c r="M23" s="339" t="n">
        <v>328</v>
      </c>
    </row>
    <row r="24" customFormat="false" ht="12.8" hidden="false" customHeight="false" outlineLevel="0" collapsed="false">
      <c r="A24" s="335" t="s">
        <v>187</v>
      </c>
      <c r="B24" s="336" t="n">
        <v>64</v>
      </c>
      <c r="C24" s="331" t="n">
        <v>47</v>
      </c>
      <c r="D24" s="331" t="n">
        <v>864</v>
      </c>
      <c r="E24" s="337" t="n">
        <v>975</v>
      </c>
      <c r="F24" s="331" t="n">
        <v>65</v>
      </c>
      <c r="G24" s="331" t="n">
        <v>45</v>
      </c>
      <c r="H24" s="331" t="n">
        <v>855</v>
      </c>
      <c r="I24" s="331" t="n">
        <v>965</v>
      </c>
      <c r="J24" s="338" t="n">
        <v>129</v>
      </c>
      <c r="K24" s="333" t="n">
        <v>92</v>
      </c>
      <c r="L24" s="338" t="n">
        <v>1719</v>
      </c>
      <c r="M24" s="339" t="n">
        <v>1940</v>
      </c>
    </row>
    <row r="25" customFormat="false" ht="12.8" hidden="false" customHeight="false" outlineLevel="0" collapsed="false">
      <c r="A25" s="335" t="s">
        <v>191</v>
      </c>
      <c r="B25" s="336" t="n">
        <v>736</v>
      </c>
      <c r="C25" s="331" t="n">
        <v>211</v>
      </c>
      <c r="D25" s="331" t="n">
        <v>2497</v>
      </c>
      <c r="E25" s="337" t="n">
        <v>3444</v>
      </c>
      <c r="F25" s="331" t="n">
        <v>735</v>
      </c>
      <c r="G25" s="331" t="n">
        <v>210</v>
      </c>
      <c r="H25" s="331" t="n">
        <v>2425</v>
      </c>
      <c r="I25" s="331" t="n">
        <v>3370</v>
      </c>
      <c r="J25" s="338" t="n">
        <v>1471</v>
      </c>
      <c r="K25" s="333" t="n">
        <v>421</v>
      </c>
      <c r="L25" s="338" t="n">
        <v>4922</v>
      </c>
      <c r="M25" s="339" t="n">
        <v>6814</v>
      </c>
    </row>
    <row r="26" customFormat="false" ht="12.8" hidden="false" customHeight="false" outlineLevel="0" collapsed="false">
      <c r="A26" s="335" t="s">
        <v>195</v>
      </c>
      <c r="B26" s="336" t="n">
        <v>2</v>
      </c>
      <c r="C26" s="331" t="n">
        <v>3</v>
      </c>
      <c r="D26" s="331" t="n">
        <v>17</v>
      </c>
      <c r="E26" s="337" t="n">
        <v>22</v>
      </c>
      <c r="F26" s="341"/>
      <c r="G26" s="331" t="n">
        <v>5</v>
      </c>
      <c r="H26" s="331" t="n">
        <v>15</v>
      </c>
      <c r="I26" s="331" t="n">
        <v>20</v>
      </c>
      <c r="J26" s="338" t="n">
        <v>2</v>
      </c>
      <c r="K26" s="333" t="n">
        <v>8</v>
      </c>
      <c r="L26" s="338" t="n">
        <v>32</v>
      </c>
      <c r="M26" s="339" t="n">
        <v>42</v>
      </c>
    </row>
    <row r="27" customFormat="false" ht="12.8" hidden="false" customHeight="false" outlineLevel="0" collapsed="false">
      <c r="A27" s="335" t="s">
        <v>199</v>
      </c>
      <c r="B27" s="336" t="n">
        <v>123</v>
      </c>
      <c r="C27" s="331" t="n">
        <v>56</v>
      </c>
      <c r="D27" s="331" t="n">
        <v>433</v>
      </c>
      <c r="E27" s="337" t="n">
        <v>612</v>
      </c>
      <c r="F27" s="331" t="n">
        <v>125</v>
      </c>
      <c r="G27" s="331" t="n">
        <v>55</v>
      </c>
      <c r="H27" s="331" t="n">
        <v>430</v>
      </c>
      <c r="I27" s="331" t="n">
        <v>605</v>
      </c>
      <c r="J27" s="338" t="n">
        <v>248</v>
      </c>
      <c r="K27" s="333" t="n">
        <v>111</v>
      </c>
      <c r="L27" s="338" t="n">
        <v>863</v>
      </c>
      <c r="M27" s="339" t="n">
        <v>1217</v>
      </c>
    </row>
    <row r="28" customFormat="false" ht="12.8" hidden="false" customHeight="false" outlineLevel="0" collapsed="false">
      <c r="A28" s="335" t="s">
        <v>203</v>
      </c>
      <c r="B28" s="336" t="n">
        <v>8</v>
      </c>
      <c r="C28" s="341"/>
      <c r="D28" s="331" t="n">
        <v>41</v>
      </c>
      <c r="E28" s="337" t="n">
        <v>49</v>
      </c>
      <c r="F28" s="331" t="n">
        <v>10</v>
      </c>
      <c r="G28" s="341"/>
      <c r="H28" s="331" t="n">
        <v>40</v>
      </c>
      <c r="I28" s="331" t="n">
        <v>50</v>
      </c>
      <c r="J28" s="338" t="n">
        <v>18</v>
      </c>
      <c r="K28" s="343"/>
      <c r="L28" s="338" t="n">
        <v>81</v>
      </c>
      <c r="M28" s="339" t="n">
        <v>99</v>
      </c>
    </row>
    <row r="29" customFormat="false" ht="12.8" hidden="false" customHeight="false" outlineLevel="0" collapsed="false">
      <c r="A29" s="335" t="s">
        <v>207</v>
      </c>
      <c r="B29" s="336" t="n">
        <v>32</v>
      </c>
      <c r="C29" s="331" t="n">
        <v>101</v>
      </c>
      <c r="D29" s="331" t="n">
        <v>693</v>
      </c>
      <c r="E29" s="337" t="n">
        <v>826</v>
      </c>
      <c r="F29" s="331" t="n">
        <v>30</v>
      </c>
      <c r="G29" s="331" t="n">
        <v>100</v>
      </c>
      <c r="H29" s="331" t="n">
        <v>670</v>
      </c>
      <c r="I29" s="331" t="n">
        <v>800</v>
      </c>
      <c r="J29" s="338" t="n">
        <v>62</v>
      </c>
      <c r="K29" s="333" t="n">
        <v>201</v>
      </c>
      <c r="L29" s="338" t="n">
        <v>1363</v>
      </c>
      <c r="M29" s="339" t="n">
        <v>1626</v>
      </c>
    </row>
    <row r="30" customFormat="false" ht="12.8" hidden="false" customHeight="false" outlineLevel="0" collapsed="false">
      <c r="A30" s="335" t="s">
        <v>211</v>
      </c>
      <c r="B30" s="340"/>
      <c r="C30" s="341"/>
      <c r="D30" s="331" t="n">
        <v>0</v>
      </c>
      <c r="E30" s="344"/>
      <c r="F30" s="341"/>
      <c r="G30" s="341"/>
      <c r="H30" s="341"/>
      <c r="I30" s="341"/>
      <c r="J30" s="342"/>
      <c r="K30" s="343"/>
      <c r="L30" s="338" t="n">
        <v>0</v>
      </c>
      <c r="M30" s="345"/>
    </row>
    <row r="31" customFormat="false" ht="12.8" hidden="false" customHeight="false" outlineLevel="0" collapsed="false">
      <c r="A31" s="335" t="s">
        <v>215</v>
      </c>
      <c r="B31" s="336" t="n">
        <v>5</v>
      </c>
      <c r="C31" s="331" t="n">
        <v>2</v>
      </c>
      <c r="D31" s="331" t="n">
        <v>101</v>
      </c>
      <c r="E31" s="337" t="n">
        <v>108</v>
      </c>
      <c r="F31" s="331" t="n">
        <v>5</v>
      </c>
      <c r="G31" s="341"/>
      <c r="H31" s="331" t="n">
        <v>100</v>
      </c>
      <c r="I31" s="331" t="n">
        <v>110</v>
      </c>
      <c r="J31" s="338" t="n">
        <v>10</v>
      </c>
      <c r="K31" s="333" t="n">
        <v>2</v>
      </c>
      <c r="L31" s="338" t="n">
        <v>201</v>
      </c>
      <c r="M31" s="339" t="n">
        <v>218</v>
      </c>
    </row>
    <row r="32" customFormat="false" ht="12.8" hidden="false" customHeight="false" outlineLevel="0" collapsed="false">
      <c r="A32" s="335" t="s">
        <v>219</v>
      </c>
      <c r="B32" s="340"/>
      <c r="C32" s="341"/>
      <c r="D32" s="331" t="n">
        <v>6</v>
      </c>
      <c r="E32" s="337" t="n">
        <v>6</v>
      </c>
      <c r="F32" s="341"/>
      <c r="G32" s="341"/>
      <c r="H32" s="331" t="n">
        <v>5</v>
      </c>
      <c r="I32" s="331" t="n">
        <v>5</v>
      </c>
      <c r="J32" s="342"/>
      <c r="K32" s="343"/>
      <c r="L32" s="338" t="n">
        <v>11</v>
      </c>
      <c r="M32" s="339" t="n">
        <v>11</v>
      </c>
    </row>
    <row r="33" customFormat="false" ht="12.8" hidden="false" customHeight="false" outlineLevel="0" collapsed="false">
      <c r="A33" s="335" t="s">
        <v>223</v>
      </c>
      <c r="B33" s="336" t="n">
        <v>83</v>
      </c>
      <c r="C33" s="331" t="n">
        <v>26</v>
      </c>
      <c r="D33" s="331" t="n">
        <v>151</v>
      </c>
      <c r="E33" s="337" t="n">
        <v>260</v>
      </c>
      <c r="F33" s="331" t="n">
        <v>85</v>
      </c>
      <c r="G33" s="331" t="n">
        <v>25</v>
      </c>
      <c r="H33" s="331" t="n">
        <v>150</v>
      </c>
      <c r="I33" s="331" t="n">
        <v>260</v>
      </c>
      <c r="J33" s="338" t="n">
        <v>168</v>
      </c>
      <c r="K33" s="333" t="n">
        <v>51</v>
      </c>
      <c r="L33" s="338" t="n">
        <v>301</v>
      </c>
      <c r="M33" s="339" t="n">
        <v>520</v>
      </c>
    </row>
    <row r="34" customFormat="false" ht="12.8" hidden="false" customHeight="false" outlineLevel="0" collapsed="false">
      <c r="A34" s="335" t="s">
        <v>227</v>
      </c>
      <c r="B34" s="340"/>
      <c r="C34" s="341"/>
      <c r="D34" s="331" t="n">
        <v>3</v>
      </c>
      <c r="E34" s="337" t="n">
        <v>3</v>
      </c>
      <c r="F34" s="341"/>
      <c r="G34" s="341"/>
      <c r="H34" s="331" t="n">
        <v>5</v>
      </c>
      <c r="I34" s="331" t="n">
        <v>5</v>
      </c>
      <c r="J34" s="342"/>
      <c r="K34" s="343"/>
      <c r="L34" s="338" t="n">
        <v>8</v>
      </c>
      <c r="M34" s="339" t="n">
        <v>8</v>
      </c>
    </row>
    <row r="35" customFormat="false" ht="12.8" hidden="false" customHeight="false" outlineLevel="0" collapsed="false">
      <c r="A35" s="335" t="s">
        <v>231</v>
      </c>
      <c r="B35" s="340"/>
      <c r="C35" s="331" t="n">
        <v>4</v>
      </c>
      <c r="D35" s="331" t="n">
        <v>96</v>
      </c>
      <c r="E35" s="337" t="n">
        <v>100</v>
      </c>
      <c r="F35" s="341"/>
      <c r="G35" s="331" t="n">
        <v>5</v>
      </c>
      <c r="H35" s="331" t="n">
        <v>90</v>
      </c>
      <c r="I35" s="331" t="n">
        <v>95</v>
      </c>
      <c r="J35" s="342"/>
      <c r="K35" s="333" t="n">
        <v>9</v>
      </c>
      <c r="L35" s="338" t="n">
        <v>186</v>
      </c>
      <c r="M35" s="339" t="n">
        <v>195</v>
      </c>
    </row>
    <row r="36" customFormat="false" ht="12.8" hidden="false" customHeight="false" outlineLevel="0" collapsed="false">
      <c r="A36" s="335" t="s">
        <v>235</v>
      </c>
      <c r="B36" s="336" t="n">
        <v>52</v>
      </c>
      <c r="C36" s="331" t="n">
        <v>16</v>
      </c>
      <c r="D36" s="331" t="n">
        <v>377</v>
      </c>
      <c r="E36" s="337" t="n">
        <v>445</v>
      </c>
      <c r="F36" s="331" t="n">
        <v>50</v>
      </c>
      <c r="G36" s="331" t="n">
        <v>15</v>
      </c>
      <c r="H36" s="331" t="n">
        <v>370</v>
      </c>
      <c r="I36" s="331" t="n">
        <v>440</v>
      </c>
      <c r="J36" s="338" t="n">
        <v>102</v>
      </c>
      <c r="K36" s="333" t="n">
        <v>31</v>
      </c>
      <c r="L36" s="338" t="n">
        <v>747</v>
      </c>
      <c r="M36" s="339" t="n">
        <v>885</v>
      </c>
    </row>
    <row r="37" customFormat="false" ht="12.8" hidden="false" customHeight="false" outlineLevel="0" collapsed="false">
      <c r="A37" s="335" t="s">
        <v>239</v>
      </c>
      <c r="B37" s="340"/>
      <c r="C37" s="331" t="n">
        <v>2</v>
      </c>
      <c r="D37" s="331" t="n">
        <v>12</v>
      </c>
      <c r="E37" s="337" t="n">
        <v>14</v>
      </c>
      <c r="F37" s="341"/>
      <c r="G37" s="341"/>
      <c r="H37" s="331" t="n">
        <v>10</v>
      </c>
      <c r="I37" s="331" t="n">
        <v>15</v>
      </c>
      <c r="J37" s="342"/>
      <c r="K37" s="333" t="n">
        <v>2</v>
      </c>
      <c r="L37" s="338" t="n">
        <v>22</v>
      </c>
      <c r="M37" s="339" t="n">
        <v>29</v>
      </c>
    </row>
    <row r="38" customFormat="false" ht="12.8" hidden="false" customHeight="false" outlineLevel="0" collapsed="false">
      <c r="A38" s="335" t="s">
        <v>243</v>
      </c>
      <c r="B38" s="336" t="n">
        <v>175</v>
      </c>
      <c r="C38" s="331" t="n">
        <v>28</v>
      </c>
      <c r="D38" s="331" t="n">
        <v>532</v>
      </c>
      <c r="E38" s="337" t="n">
        <v>735</v>
      </c>
      <c r="F38" s="331" t="n">
        <v>175</v>
      </c>
      <c r="G38" s="331" t="n">
        <v>30</v>
      </c>
      <c r="H38" s="331" t="n">
        <v>510</v>
      </c>
      <c r="I38" s="331" t="n">
        <v>715</v>
      </c>
      <c r="J38" s="338" t="n">
        <v>350</v>
      </c>
      <c r="K38" s="333" t="n">
        <v>58</v>
      </c>
      <c r="L38" s="338" t="n">
        <v>1042</v>
      </c>
      <c r="M38" s="339" t="n">
        <v>1450</v>
      </c>
    </row>
    <row r="39" customFormat="false" ht="12.8" hidden="false" customHeight="false" outlineLevel="0" collapsed="false">
      <c r="A39" s="335" t="s">
        <v>247</v>
      </c>
      <c r="B39" s="336" t="n">
        <v>10</v>
      </c>
      <c r="C39" s="331" t="n">
        <v>2</v>
      </c>
      <c r="D39" s="331" t="n">
        <v>175</v>
      </c>
      <c r="E39" s="337" t="n">
        <v>187</v>
      </c>
      <c r="F39" s="331" t="n">
        <v>10</v>
      </c>
      <c r="G39" s="341"/>
      <c r="H39" s="331" t="n">
        <v>175</v>
      </c>
      <c r="I39" s="331" t="n">
        <v>185</v>
      </c>
      <c r="J39" s="338" t="n">
        <v>20</v>
      </c>
      <c r="K39" s="333" t="n">
        <v>2</v>
      </c>
      <c r="L39" s="338" t="n">
        <v>350</v>
      </c>
      <c r="M39" s="339" t="n">
        <v>372</v>
      </c>
    </row>
    <row r="40" customFormat="false" ht="12.8" hidden="false" customHeight="false" outlineLevel="0" collapsed="false">
      <c r="A40" s="335" t="s">
        <v>251</v>
      </c>
      <c r="B40" s="336" t="n">
        <v>80</v>
      </c>
      <c r="C40" s="331" t="n">
        <v>11</v>
      </c>
      <c r="D40" s="331" t="n">
        <v>167</v>
      </c>
      <c r="E40" s="337" t="n">
        <v>258</v>
      </c>
      <c r="F40" s="331" t="n">
        <v>80</v>
      </c>
      <c r="G40" s="331" t="n">
        <v>10</v>
      </c>
      <c r="H40" s="331" t="n">
        <v>160</v>
      </c>
      <c r="I40" s="331" t="n">
        <v>250</v>
      </c>
      <c r="J40" s="338" t="n">
        <v>160</v>
      </c>
      <c r="K40" s="333" t="n">
        <v>21</v>
      </c>
      <c r="L40" s="338" t="n">
        <v>327</v>
      </c>
      <c r="M40" s="339" t="n">
        <v>508</v>
      </c>
    </row>
    <row r="41" customFormat="false" ht="12.8" hidden="false" customHeight="false" outlineLevel="0" collapsed="false">
      <c r="A41" s="335" t="s">
        <v>255</v>
      </c>
      <c r="B41" s="340"/>
      <c r="C41" s="341"/>
      <c r="D41" s="331" t="n">
        <v>0</v>
      </c>
      <c r="E41" s="344"/>
      <c r="F41" s="341"/>
      <c r="G41" s="341"/>
      <c r="H41" s="341"/>
      <c r="I41" s="341"/>
      <c r="J41" s="342"/>
      <c r="K41" s="343"/>
      <c r="L41" s="338" t="n">
        <v>0</v>
      </c>
      <c r="M41" s="345"/>
    </row>
    <row r="42" customFormat="false" ht="12.8" hidden="false" customHeight="false" outlineLevel="0" collapsed="false">
      <c r="A42" s="335" t="s">
        <v>259</v>
      </c>
      <c r="B42" s="336" t="n">
        <v>87</v>
      </c>
      <c r="C42" s="331" t="n">
        <v>64</v>
      </c>
      <c r="D42" s="331" t="n">
        <v>152</v>
      </c>
      <c r="E42" s="337" t="n">
        <v>303</v>
      </c>
      <c r="F42" s="331" t="n">
        <v>85</v>
      </c>
      <c r="G42" s="331" t="n">
        <v>65</v>
      </c>
      <c r="H42" s="331" t="n">
        <v>150</v>
      </c>
      <c r="I42" s="331" t="n">
        <v>300</v>
      </c>
      <c r="J42" s="338" t="n">
        <v>172</v>
      </c>
      <c r="K42" s="333" t="n">
        <v>129</v>
      </c>
      <c r="L42" s="338" t="n">
        <v>302</v>
      </c>
      <c r="M42" s="339" t="n">
        <v>603</v>
      </c>
    </row>
    <row r="43" customFormat="false" ht="12.8" hidden="false" customHeight="false" outlineLevel="0" collapsed="false">
      <c r="A43" s="335" t="s">
        <v>263</v>
      </c>
      <c r="B43" s="336" t="n">
        <v>10</v>
      </c>
      <c r="C43" s="331" t="n">
        <v>10</v>
      </c>
      <c r="D43" s="331" t="n">
        <v>83</v>
      </c>
      <c r="E43" s="337" t="n">
        <v>103</v>
      </c>
      <c r="F43" s="331" t="n">
        <v>10</v>
      </c>
      <c r="G43" s="331" t="n">
        <v>10</v>
      </c>
      <c r="H43" s="331" t="n">
        <v>85</v>
      </c>
      <c r="I43" s="331" t="n">
        <v>105</v>
      </c>
      <c r="J43" s="338" t="n">
        <v>20</v>
      </c>
      <c r="K43" s="333" t="n">
        <v>20</v>
      </c>
      <c r="L43" s="338" t="n">
        <v>168</v>
      </c>
      <c r="M43" s="339" t="n">
        <v>208</v>
      </c>
    </row>
    <row r="44" customFormat="false" ht="12.8" hidden="false" customHeight="false" outlineLevel="0" collapsed="false">
      <c r="A44" s="335" t="s">
        <v>267</v>
      </c>
      <c r="B44" s="340"/>
      <c r="C44" s="341"/>
      <c r="D44" s="331" t="n">
        <v>2</v>
      </c>
      <c r="E44" s="337" t="n">
        <v>2</v>
      </c>
      <c r="F44" s="341"/>
      <c r="G44" s="341"/>
      <c r="H44" s="341"/>
      <c r="I44" s="341"/>
      <c r="J44" s="342"/>
      <c r="K44" s="343"/>
      <c r="L44" s="338" t="n">
        <v>2</v>
      </c>
      <c r="M44" s="339" t="n">
        <v>2</v>
      </c>
    </row>
    <row r="45" customFormat="false" ht="12.8" hidden="false" customHeight="false" outlineLevel="0" collapsed="false">
      <c r="A45" s="335" t="s">
        <v>271</v>
      </c>
      <c r="B45" s="336" t="n">
        <v>56</v>
      </c>
      <c r="C45" s="331" t="n">
        <v>43</v>
      </c>
      <c r="D45" s="331" t="n">
        <v>2312</v>
      </c>
      <c r="E45" s="337" t="n">
        <v>2411</v>
      </c>
      <c r="F45" s="331" t="n">
        <v>55</v>
      </c>
      <c r="G45" s="331" t="n">
        <v>45</v>
      </c>
      <c r="H45" s="331" t="n">
        <v>2245</v>
      </c>
      <c r="I45" s="331" t="n">
        <v>2345</v>
      </c>
      <c r="J45" s="338" t="n">
        <v>111</v>
      </c>
      <c r="K45" s="333" t="n">
        <v>88</v>
      </c>
      <c r="L45" s="338" t="n">
        <v>4557</v>
      </c>
      <c r="M45" s="339" t="n">
        <v>4756</v>
      </c>
    </row>
    <row r="46" customFormat="false" ht="12.8" hidden="false" customHeight="false" outlineLevel="0" collapsed="false">
      <c r="A46" s="335" t="s">
        <v>275</v>
      </c>
      <c r="B46" s="336" t="n">
        <v>5</v>
      </c>
      <c r="C46" s="331" t="n">
        <v>1</v>
      </c>
      <c r="D46" s="331" t="n">
        <v>36</v>
      </c>
      <c r="E46" s="337" t="n">
        <v>42</v>
      </c>
      <c r="F46" s="331" t="n">
        <v>5</v>
      </c>
      <c r="G46" s="341"/>
      <c r="H46" s="331" t="n">
        <v>35</v>
      </c>
      <c r="I46" s="331" t="n">
        <v>40</v>
      </c>
      <c r="J46" s="338" t="n">
        <v>10</v>
      </c>
      <c r="K46" s="333" t="n">
        <v>1</v>
      </c>
      <c r="L46" s="338" t="n">
        <v>71</v>
      </c>
      <c r="M46" s="339" t="n">
        <v>82</v>
      </c>
    </row>
    <row r="47" customFormat="false" ht="12.8" hidden="false" customHeight="false" outlineLevel="0" collapsed="false">
      <c r="A47" s="335" t="s">
        <v>279</v>
      </c>
      <c r="B47" s="336" t="n">
        <v>5</v>
      </c>
      <c r="C47" s="331" t="n">
        <v>7</v>
      </c>
      <c r="D47" s="331" t="n">
        <v>65</v>
      </c>
      <c r="E47" s="337" t="n">
        <v>77</v>
      </c>
      <c r="F47" s="331" t="n">
        <v>5</v>
      </c>
      <c r="G47" s="331" t="n">
        <v>5</v>
      </c>
      <c r="H47" s="331" t="n">
        <v>65</v>
      </c>
      <c r="I47" s="331" t="n">
        <v>75</v>
      </c>
      <c r="J47" s="338" t="n">
        <v>10</v>
      </c>
      <c r="K47" s="333" t="n">
        <v>12</v>
      </c>
      <c r="L47" s="338" t="n">
        <v>130</v>
      </c>
      <c r="M47" s="339" t="n">
        <v>152</v>
      </c>
    </row>
    <row r="48" customFormat="false" ht="12.8" hidden="false" customHeight="false" outlineLevel="0" collapsed="false">
      <c r="A48" s="335" t="s">
        <v>283</v>
      </c>
      <c r="B48" s="336" t="n">
        <v>631</v>
      </c>
      <c r="C48" s="331" t="n">
        <v>172</v>
      </c>
      <c r="D48" s="331" t="n">
        <v>3151</v>
      </c>
      <c r="E48" s="337" t="n">
        <v>3954</v>
      </c>
      <c r="F48" s="331" t="n">
        <v>630</v>
      </c>
      <c r="G48" s="331" t="n">
        <v>170</v>
      </c>
      <c r="H48" s="331" t="n">
        <v>3045</v>
      </c>
      <c r="I48" s="331" t="n">
        <v>3850</v>
      </c>
      <c r="J48" s="338" t="n">
        <v>1261</v>
      </c>
      <c r="K48" s="333" t="n">
        <v>342</v>
      </c>
      <c r="L48" s="338" t="n">
        <v>6196</v>
      </c>
      <c r="M48" s="339" t="n">
        <v>7804</v>
      </c>
    </row>
    <row r="49" customFormat="false" ht="12.8" hidden="false" customHeight="false" outlineLevel="0" collapsed="false">
      <c r="A49" s="335" t="s">
        <v>287</v>
      </c>
      <c r="B49" s="340"/>
      <c r="C49" s="331" t="n">
        <v>1</v>
      </c>
      <c r="D49" s="331" t="n">
        <v>7</v>
      </c>
      <c r="E49" s="337" t="n">
        <v>8</v>
      </c>
      <c r="F49" s="341"/>
      <c r="G49" s="341"/>
      <c r="H49" s="331" t="n">
        <v>5</v>
      </c>
      <c r="I49" s="331" t="n">
        <v>10</v>
      </c>
      <c r="J49" s="342"/>
      <c r="K49" s="333" t="n">
        <v>1</v>
      </c>
      <c r="L49" s="338" t="n">
        <v>12</v>
      </c>
      <c r="M49" s="339" t="n">
        <v>18</v>
      </c>
    </row>
    <row r="50" customFormat="false" ht="12.8" hidden="false" customHeight="false" outlineLevel="0" collapsed="false">
      <c r="A50" s="335" t="s">
        <v>291</v>
      </c>
      <c r="B50" s="340"/>
      <c r="C50" s="341"/>
      <c r="D50" s="331" t="n">
        <v>0</v>
      </c>
      <c r="E50" s="344"/>
      <c r="F50" s="341"/>
      <c r="G50" s="341"/>
      <c r="H50" s="341"/>
      <c r="I50" s="341"/>
      <c r="J50" s="342"/>
      <c r="K50" s="343"/>
      <c r="L50" s="338" t="n">
        <v>0</v>
      </c>
      <c r="M50" s="345"/>
    </row>
    <row r="51" customFormat="false" ht="12.8" hidden="false" customHeight="false" outlineLevel="0" collapsed="false">
      <c r="A51" s="335" t="s">
        <v>295</v>
      </c>
      <c r="B51" s="340"/>
      <c r="C51" s="341"/>
      <c r="D51" s="331" t="n">
        <v>2</v>
      </c>
      <c r="E51" s="337" t="n">
        <v>2</v>
      </c>
      <c r="F51" s="341"/>
      <c r="G51" s="341"/>
      <c r="H51" s="341"/>
      <c r="I51" s="341"/>
      <c r="J51" s="342"/>
      <c r="K51" s="343"/>
      <c r="L51" s="338" t="n">
        <v>2</v>
      </c>
      <c r="M51" s="339" t="n">
        <v>2</v>
      </c>
    </row>
    <row r="52" customFormat="false" ht="12.8" hidden="false" customHeight="false" outlineLevel="0" collapsed="false">
      <c r="A52" s="335" t="s">
        <v>299</v>
      </c>
      <c r="B52" s="336" t="n">
        <v>5</v>
      </c>
      <c r="C52" s="331" t="n">
        <v>1</v>
      </c>
      <c r="D52" s="331" t="n">
        <v>49</v>
      </c>
      <c r="E52" s="337" t="n">
        <v>55</v>
      </c>
      <c r="F52" s="331" t="n">
        <v>5</v>
      </c>
      <c r="G52" s="341"/>
      <c r="H52" s="331" t="n">
        <v>50</v>
      </c>
      <c r="I52" s="331" t="n">
        <v>55</v>
      </c>
      <c r="J52" s="338" t="n">
        <v>10</v>
      </c>
      <c r="K52" s="333" t="n">
        <v>1</v>
      </c>
      <c r="L52" s="338" t="n">
        <v>99</v>
      </c>
      <c r="M52" s="339" t="n">
        <v>110</v>
      </c>
    </row>
    <row r="53" customFormat="false" ht="12.8" hidden="false" customHeight="false" outlineLevel="0" collapsed="false">
      <c r="A53" s="335" t="s">
        <v>303</v>
      </c>
      <c r="B53" s="340"/>
      <c r="C53" s="331" t="n">
        <v>1</v>
      </c>
      <c r="D53" s="331" t="n">
        <v>6</v>
      </c>
      <c r="E53" s="337" t="n">
        <v>7</v>
      </c>
      <c r="F53" s="341"/>
      <c r="G53" s="341"/>
      <c r="H53" s="331" t="n">
        <v>5</v>
      </c>
      <c r="I53" s="331" t="n">
        <v>5</v>
      </c>
      <c r="J53" s="342"/>
      <c r="K53" s="333" t="n">
        <v>1</v>
      </c>
      <c r="L53" s="338" t="n">
        <v>11</v>
      </c>
      <c r="M53" s="339" t="n">
        <v>12</v>
      </c>
    </row>
    <row r="54" customFormat="false" ht="12.8" hidden="false" customHeight="false" outlineLevel="0" collapsed="false">
      <c r="A54" s="335" t="s">
        <v>307</v>
      </c>
      <c r="B54" s="340"/>
      <c r="C54" s="341"/>
      <c r="D54" s="331" t="n">
        <v>1</v>
      </c>
      <c r="E54" s="337" t="n">
        <v>1</v>
      </c>
      <c r="F54" s="341"/>
      <c r="G54" s="341"/>
      <c r="H54" s="341"/>
      <c r="I54" s="341"/>
      <c r="J54" s="342"/>
      <c r="K54" s="343"/>
      <c r="L54" s="338" t="n">
        <v>1</v>
      </c>
      <c r="M54" s="339" t="n">
        <v>1</v>
      </c>
    </row>
    <row r="55" customFormat="false" ht="12.8" hidden="false" customHeight="false" outlineLevel="0" collapsed="false">
      <c r="A55" s="335" t="s">
        <v>311</v>
      </c>
      <c r="B55" s="336" t="n">
        <v>16</v>
      </c>
      <c r="C55" s="331" t="n">
        <v>436</v>
      </c>
      <c r="D55" s="331" t="n">
        <v>172</v>
      </c>
      <c r="E55" s="337" t="n">
        <v>624</v>
      </c>
      <c r="F55" s="331" t="n">
        <v>15</v>
      </c>
      <c r="G55" s="331" t="n">
        <v>435</v>
      </c>
      <c r="H55" s="331" t="n">
        <v>165</v>
      </c>
      <c r="I55" s="331" t="n">
        <v>620</v>
      </c>
      <c r="J55" s="338" t="n">
        <v>31</v>
      </c>
      <c r="K55" s="333" t="n">
        <v>871</v>
      </c>
      <c r="L55" s="338" t="n">
        <v>337</v>
      </c>
      <c r="M55" s="339" t="n">
        <v>1244</v>
      </c>
    </row>
    <row r="56" customFormat="false" ht="12.8" hidden="false" customHeight="false" outlineLevel="0" collapsed="false">
      <c r="A56" s="335" t="s">
        <v>315</v>
      </c>
      <c r="B56" s="340"/>
      <c r="C56" s="331" t="n">
        <v>4</v>
      </c>
      <c r="D56" s="331" t="n">
        <v>0</v>
      </c>
      <c r="E56" s="337" t="n">
        <v>4</v>
      </c>
      <c r="F56" s="341"/>
      <c r="G56" s="331" t="n">
        <v>5</v>
      </c>
      <c r="H56" s="341"/>
      <c r="I56" s="331" t="n">
        <v>5</v>
      </c>
      <c r="J56" s="342"/>
      <c r="K56" s="333" t="n">
        <v>9</v>
      </c>
      <c r="L56" s="338" t="n">
        <v>0</v>
      </c>
      <c r="M56" s="339" t="n">
        <v>9</v>
      </c>
    </row>
    <row r="57" customFormat="false" ht="12.8" hidden="false" customHeight="false" outlineLevel="0" collapsed="false">
      <c r="A57" s="335" t="s">
        <v>319</v>
      </c>
      <c r="B57" s="340"/>
      <c r="C57" s="341"/>
      <c r="D57" s="331" t="n">
        <v>4</v>
      </c>
      <c r="E57" s="337" t="n">
        <v>4</v>
      </c>
      <c r="F57" s="341"/>
      <c r="G57" s="341"/>
      <c r="H57" s="331" t="n">
        <v>5</v>
      </c>
      <c r="I57" s="331" t="n">
        <v>5</v>
      </c>
      <c r="J57" s="342"/>
      <c r="K57" s="343"/>
      <c r="L57" s="338" t="n">
        <v>9</v>
      </c>
      <c r="M57" s="339" t="n">
        <v>9</v>
      </c>
    </row>
    <row r="58" customFormat="false" ht="12.8" hidden="false" customHeight="false" outlineLevel="0" collapsed="false">
      <c r="A58" s="335" t="s">
        <v>323</v>
      </c>
      <c r="B58" s="336" t="n">
        <v>6</v>
      </c>
      <c r="C58" s="331" t="n">
        <v>8</v>
      </c>
      <c r="D58" s="331" t="n">
        <v>206</v>
      </c>
      <c r="E58" s="337" t="n">
        <v>220</v>
      </c>
      <c r="F58" s="331" t="n">
        <v>5</v>
      </c>
      <c r="G58" s="331" t="n">
        <v>10</v>
      </c>
      <c r="H58" s="331" t="n">
        <v>205</v>
      </c>
      <c r="I58" s="331" t="n">
        <v>215</v>
      </c>
      <c r="J58" s="338" t="n">
        <v>11</v>
      </c>
      <c r="K58" s="333" t="n">
        <v>18</v>
      </c>
      <c r="L58" s="338" t="n">
        <v>411</v>
      </c>
      <c r="M58" s="339" t="n">
        <v>435</v>
      </c>
    </row>
    <row r="59" customFormat="false" ht="12.8" hidden="false" customHeight="false" outlineLevel="0" collapsed="false">
      <c r="A59" s="335" t="s">
        <v>327</v>
      </c>
      <c r="B59" s="336" t="n">
        <v>13</v>
      </c>
      <c r="C59" s="331" t="n">
        <v>13</v>
      </c>
      <c r="D59" s="331" t="n">
        <v>95</v>
      </c>
      <c r="E59" s="337" t="n">
        <v>121</v>
      </c>
      <c r="F59" s="331" t="n">
        <v>15</v>
      </c>
      <c r="G59" s="331" t="n">
        <v>15</v>
      </c>
      <c r="H59" s="331" t="n">
        <v>90</v>
      </c>
      <c r="I59" s="331" t="n">
        <v>115</v>
      </c>
      <c r="J59" s="338" t="n">
        <v>28</v>
      </c>
      <c r="K59" s="333" t="n">
        <v>28</v>
      </c>
      <c r="L59" s="338" t="n">
        <v>185</v>
      </c>
      <c r="M59" s="339" t="n">
        <v>236</v>
      </c>
    </row>
    <row r="60" customFormat="false" ht="12.8" hidden="false" customHeight="false" outlineLevel="0" collapsed="false">
      <c r="A60" s="335" t="s">
        <v>329</v>
      </c>
      <c r="B60" s="336" t="n">
        <v>58</v>
      </c>
      <c r="C60" s="331" t="n">
        <v>3</v>
      </c>
      <c r="D60" s="331" t="n">
        <v>76</v>
      </c>
      <c r="E60" s="337" t="n">
        <v>137</v>
      </c>
      <c r="F60" s="331" t="n">
        <v>60</v>
      </c>
      <c r="G60" s="331" t="n">
        <v>5</v>
      </c>
      <c r="H60" s="331" t="n">
        <v>75</v>
      </c>
      <c r="I60" s="331" t="n">
        <v>135</v>
      </c>
      <c r="J60" s="338" t="n">
        <v>118</v>
      </c>
      <c r="K60" s="333" t="n">
        <v>8</v>
      </c>
      <c r="L60" s="338" t="n">
        <v>151</v>
      </c>
      <c r="M60" s="339" t="n">
        <v>272</v>
      </c>
    </row>
    <row r="61" customFormat="false" ht="12.8" hidden="false" customHeight="false" outlineLevel="0" collapsed="false">
      <c r="A61" s="335" t="s">
        <v>721</v>
      </c>
      <c r="B61" s="340"/>
      <c r="C61" s="341"/>
      <c r="D61" s="341"/>
      <c r="E61" s="344"/>
      <c r="F61" s="341"/>
      <c r="G61" s="341"/>
      <c r="H61" s="331" t="n">
        <v>5</v>
      </c>
      <c r="I61" s="331" t="n">
        <v>5</v>
      </c>
      <c r="J61" s="342"/>
      <c r="K61" s="343"/>
      <c r="L61" s="338" t="n">
        <v>5</v>
      </c>
      <c r="M61" s="339" t="n">
        <v>5</v>
      </c>
    </row>
    <row r="62" customFormat="false" ht="12.8" hidden="false" customHeight="false" outlineLevel="0" collapsed="false">
      <c r="A62" s="335" t="s">
        <v>333</v>
      </c>
      <c r="B62" s="340"/>
      <c r="C62" s="341"/>
      <c r="D62" s="331" t="n">
        <v>5</v>
      </c>
      <c r="E62" s="337" t="n">
        <v>5</v>
      </c>
      <c r="F62" s="341"/>
      <c r="G62" s="341"/>
      <c r="H62" s="331" t="n">
        <v>5</v>
      </c>
      <c r="I62" s="331" t="n">
        <v>5</v>
      </c>
      <c r="J62" s="342"/>
      <c r="K62" s="343"/>
      <c r="L62" s="338" t="n">
        <v>10</v>
      </c>
      <c r="M62" s="339" t="n">
        <v>10</v>
      </c>
    </row>
    <row r="63" customFormat="false" ht="12.8" hidden="false" customHeight="false" outlineLevel="0" collapsed="false">
      <c r="A63" s="335" t="s">
        <v>337</v>
      </c>
      <c r="B63" s="336" t="n">
        <v>1</v>
      </c>
      <c r="C63" s="331" t="n">
        <v>2</v>
      </c>
      <c r="D63" s="331" t="n">
        <v>8</v>
      </c>
      <c r="E63" s="337" t="n">
        <v>11</v>
      </c>
      <c r="F63" s="341"/>
      <c r="G63" s="341"/>
      <c r="H63" s="331" t="n">
        <v>5</v>
      </c>
      <c r="I63" s="331" t="n">
        <v>10</v>
      </c>
      <c r="J63" s="338" t="n">
        <v>1</v>
      </c>
      <c r="K63" s="333" t="n">
        <v>2</v>
      </c>
      <c r="L63" s="338" t="n">
        <v>13</v>
      </c>
      <c r="M63" s="339" t="n">
        <v>21</v>
      </c>
    </row>
    <row r="64" customFormat="false" ht="12.8" hidden="false" customHeight="false" outlineLevel="0" collapsed="false">
      <c r="A64" s="335" t="s">
        <v>341</v>
      </c>
      <c r="B64" s="340"/>
      <c r="C64" s="341"/>
      <c r="D64" s="331" t="n">
        <v>1</v>
      </c>
      <c r="E64" s="337" t="n">
        <v>1</v>
      </c>
      <c r="F64" s="341"/>
      <c r="G64" s="341"/>
      <c r="H64" s="341"/>
      <c r="I64" s="341"/>
      <c r="J64" s="342"/>
      <c r="K64" s="343"/>
      <c r="L64" s="338" t="n">
        <v>1</v>
      </c>
      <c r="M64" s="339" t="n">
        <v>1</v>
      </c>
    </row>
    <row r="65" customFormat="false" ht="12.8" hidden="false" customHeight="false" outlineLevel="0" collapsed="false">
      <c r="A65" s="335" t="s">
        <v>345</v>
      </c>
      <c r="B65" s="336" t="n">
        <v>19</v>
      </c>
      <c r="C65" s="331" t="n">
        <v>1</v>
      </c>
      <c r="D65" s="331" t="n">
        <v>41</v>
      </c>
      <c r="E65" s="337" t="n">
        <v>61</v>
      </c>
      <c r="F65" s="331" t="n">
        <v>20</v>
      </c>
      <c r="G65" s="341"/>
      <c r="H65" s="331" t="n">
        <v>40</v>
      </c>
      <c r="I65" s="331" t="n">
        <v>60</v>
      </c>
      <c r="J65" s="338" t="n">
        <v>39</v>
      </c>
      <c r="K65" s="333" t="n">
        <v>1</v>
      </c>
      <c r="L65" s="338" t="n">
        <v>81</v>
      </c>
      <c r="M65" s="339" t="n">
        <v>121</v>
      </c>
    </row>
    <row r="66" customFormat="false" ht="12.8" hidden="false" customHeight="false" outlineLevel="0" collapsed="false">
      <c r="A66" s="335" t="s">
        <v>349</v>
      </c>
      <c r="B66" s="340"/>
      <c r="C66" s="341"/>
      <c r="D66" s="331" t="n">
        <v>8</v>
      </c>
      <c r="E66" s="337" t="n">
        <v>8</v>
      </c>
      <c r="F66" s="341"/>
      <c r="G66" s="341"/>
      <c r="H66" s="331" t="n">
        <v>10</v>
      </c>
      <c r="I66" s="331" t="n">
        <v>10</v>
      </c>
      <c r="J66" s="342"/>
      <c r="K66" s="343"/>
      <c r="L66" s="338" t="n">
        <v>18</v>
      </c>
      <c r="M66" s="339" t="n">
        <v>18</v>
      </c>
    </row>
    <row r="67" customFormat="false" ht="12.8" hidden="false" customHeight="false" outlineLevel="0" collapsed="false">
      <c r="A67" s="335" t="s">
        <v>353</v>
      </c>
      <c r="B67" s="336" t="n">
        <v>2</v>
      </c>
      <c r="C67" s="331" t="n">
        <v>2</v>
      </c>
      <c r="D67" s="331" t="n">
        <v>39</v>
      </c>
      <c r="E67" s="337" t="n">
        <v>43</v>
      </c>
      <c r="F67" s="341"/>
      <c r="G67" s="341"/>
      <c r="H67" s="331" t="n">
        <v>40</v>
      </c>
      <c r="I67" s="331" t="n">
        <v>45</v>
      </c>
      <c r="J67" s="338" t="n">
        <v>2</v>
      </c>
      <c r="K67" s="333" t="n">
        <v>2</v>
      </c>
      <c r="L67" s="338" t="n">
        <v>79</v>
      </c>
      <c r="M67" s="339" t="n">
        <v>88</v>
      </c>
    </row>
    <row r="68" customFormat="false" ht="12.8" hidden="false" customHeight="false" outlineLevel="0" collapsed="false">
      <c r="A68" s="335" t="s">
        <v>357</v>
      </c>
      <c r="B68" s="336" t="n">
        <v>15</v>
      </c>
      <c r="C68" s="331" t="n">
        <v>1</v>
      </c>
      <c r="D68" s="331" t="n">
        <v>342</v>
      </c>
      <c r="E68" s="337" t="n">
        <v>358</v>
      </c>
      <c r="F68" s="331" t="n">
        <v>15</v>
      </c>
      <c r="G68" s="341"/>
      <c r="H68" s="331" t="n">
        <v>340</v>
      </c>
      <c r="I68" s="331" t="n">
        <v>355</v>
      </c>
      <c r="J68" s="338" t="n">
        <v>30</v>
      </c>
      <c r="K68" s="333" t="n">
        <v>1</v>
      </c>
      <c r="L68" s="338" t="n">
        <v>682</v>
      </c>
      <c r="M68" s="339" t="n">
        <v>713</v>
      </c>
    </row>
    <row r="69" customFormat="false" ht="12.8" hidden="false" customHeight="false" outlineLevel="0" collapsed="false">
      <c r="A69" s="335" t="s">
        <v>361</v>
      </c>
      <c r="B69" s="340"/>
      <c r="C69" s="341"/>
      <c r="D69" s="331" t="n">
        <v>1</v>
      </c>
      <c r="E69" s="337" t="n">
        <v>1</v>
      </c>
      <c r="F69" s="341"/>
      <c r="G69" s="341"/>
      <c r="H69" s="341"/>
      <c r="I69" s="341"/>
      <c r="J69" s="342"/>
      <c r="K69" s="343"/>
      <c r="L69" s="338" t="n">
        <v>1</v>
      </c>
      <c r="M69" s="339" t="n">
        <v>1</v>
      </c>
    </row>
    <row r="70" customFormat="false" ht="12.8" hidden="false" customHeight="false" outlineLevel="0" collapsed="false">
      <c r="A70" s="335" t="s">
        <v>365</v>
      </c>
      <c r="B70" s="340"/>
      <c r="C70" s="341"/>
      <c r="D70" s="331" t="n">
        <v>0</v>
      </c>
      <c r="E70" s="344"/>
      <c r="F70" s="341"/>
      <c r="G70" s="341"/>
      <c r="H70" s="341"/>
      <c r="I70" s="341"/>
      <c r="J70" s="342"/>
      <c r="K70" s="343"/>
      <c r="L70" s="338" t="n">
        <v>0</v>
      </c>
      <c r="M70" s="345"/>
    </row>
    <row r="71" customFormat="false" ht="12.8" hidden="false" customHeight="false" outlineLevel="0" collapsed="false">
      <c r="A71" s="335" t="s">
        <v>369</v>
      </c>
      <c r="B71" s="336" t="n">
        <v>5</v>
      </c>
      <c r="C71" s="331" t="n">
        <v>1</v>
      </c>
      <c r="D71" s="331" t="n">
        <v>6</v>
      </c>
      <c r="E71" s="337" t="n">
        <v>12</v>
      </c>
      <c r="F71" s="331" t="n">
        <v>5</v>
      </c>
      <c r="G71" s="341"/>
      <c r="H71" s="331" t="n">
        <v>5</v>
      </c>
      <c r="I71" s="331" t="n">
        <v>10</v>
      </c>
      <c r="J71" s="338" t="n">
        <v>10</v>
      </c>
      <c r="K71" s="333" t="n">
        <v>1</v>
      </c>
      <c r="L71" s="338" t="n">
        <v>11</v>
      </c>
      <c r="M71" s="339" t="n">
        <v>22</v>
      </c>
    </row>
    <row r="72" customFormat="false" ht="12.8" hidden="false" customHeight="false" outlineLevel="0" collapsed="false">
      <c r="A72" s="335" t="s">
        <v>373</v>
      </c>
      <c r="B72" s="336" t="n">
        <v>6</v>
      </c>
      <c r="C72" s="331" t="n">
        <v>3</v>
      </c>
      <c r="D72" s="331" t="n">
        <v>52</v>
      </c>
      <c r="E72" s="337" t="n">
        <v>61</v>
      </c>
      <c r="F72" s="331" t="n">
        <v>5</v>
      </c>
      <c r="G72" s="331" t="n">
        <v>5</v>
      </c>
      <c r="H72" s="331" t="n">
        <v>50</v>
      </c>
      <c r="I72" s="331" t="n">
        <v>60</v>
      </c>
      <c r="J72" s="338" t="n">
        <v>11</v>
      </c>
      <c r="K72" s="333" t="n">
        <v>8</v>
      </c>
      <c r="L72" s="338" t="n">
        <v>102</v>
      </c>
      <c r="M72" s="339" t="n">
        <v>121</v>
      </c>
    </row>
    <row r="73" customFormat="false" ht="12.8" hidden="false" customHeight="false" outlineLevel="0" collapsed="false">
      <c r="A73" s="335" t="s">
        <v>377</v>
      </c>
      <c r="B73" s="336" t="n">
        <v>3</v>
      </c>
      <c r="C73" s="341"/>
      <c r="D73" s="331" t="n">
        <v>4</v>
      </c>
      <c r="E73" s="337" t="n">
        <v>7</v>
      </c>
      <c r="F73" s="331" t="n">
        <v>5</v>
      </c>
      <c r="G73" s="341"/>
      <c r="H73" s="331" t="n">
        <v>5</v>
      </c>
      <c r="I73" s="331" t="n">
        <v>5</v>
      </c>
      <c r="J73" s="338" t="n">
        <v>8</v>
      </c>
      <c r="K73" s="343"/>
      <c r="L73" s="338" t="n">
        <v>9</v>
      </c>
      <c r="M73" s="339" t="n">
        <v>12</v>
      </c>
    </row>
    <row r="74" customFormat="false" ht="12.8" hidden="false" customHeight="false" outlineLevel="0" collapsed="false">
      <c r="A74" s="335" t="s">
        <v>381</v>
      </c>
      <c r="B74" s="336" t="n">
        <v>19</v>
      </c>
      <c r="C74" s="331" t="n">
        <v>4</v>
      </c>
      <c r="D74" s="331" t="n">
        <v>36</v>
      </c>
      <c r="E74" s="337" t="n">
        <v>59</v>
      </c>
      <c r="F74" s="331" t="n">
        <v>20</v>
      </c>
      <c r="G74" s="331" t="n">
        <v>5</v>
      </c>
      <c r="H74" s="331" t="n">
        <v>35</v>
      </c>
      <c r="I74" s="331" t="n">
        <v>55</v>
      </c>
      <c r="J74" s="338" t="n">
        <v>39</v>
      </c>
      <c r="K74" s="333" t="n">
        <v>9</v>
      </c>
      <c r="L74" s="338" t="n">
        <v>71</v>
      </c>
      <c r="M74" s="339" t="n">
        <v>114</v>
      </c>
    </row>
    <row r="75" customFormat="false" ht="12.8" hidden="false" customHeight="false" outlineLevel="0" collapsed="false">
      <c r="A75" s="335" t="s">
        <v>385</v>
      </c>
      <c r="B75" s="340"/>
      <c r="C75" s="331" t="n">
        <v>8</v>
      </c>
      <c r="D75" s="331" t="n">
        <v>19</v>
      </c>
      <c r="E75" s="337" t="n">
        <v>27</v>
      </c>
      <c r="F75" s="341"/>
      <c r="G75" s="331" t="n">
        <v>10</v>
      </c>
      <c r="H75" s="331" t="n">
        <v>20</v>
      </c>
      <c r="I75" s="331" t="n">
        <v>25</v>
      </c>
      <c r="J75" s="342"/>
      <c r="K75" s="333" t="n">
        <v>18</v>
      </c>
      <c r="L75" s="338" t="n">
        <v>39</v>
      </c>
      <c r="M75" s="339" t="n">
        <v>52</v>
      </c>
    </row>
    <row r="76" customFormat="false" ht="12.8" hidden="false" customHeight="false" outlineLevel="0" collapsed="false">
      <c r="A76" s="335" t="s">
        <v>389</v>
      </c>
      <c r="B76" s="336" t="n">
        <v>375</v>
      </c>
      <c r="C76" s="331" t="n">
        <v>61</v>
      </c>
      <c r="D76" s="331" t="n">
        <v>1342</v>
      </c>
      <c r="E76" s="337" t="n">
        <v>1778</v>
      </c>
      <c r="F76" s="331" t="n">
        <v>375</v>
      </c>
      <c r="G76" s="331" t="n">
        <v>60</v>
      </c>
      <c r="H76" s="331" t="n">
        <v>1325</v>
      </c>
      <c r="I76" s="331" t="n">
        <v>1765</v>
      </c>
      <c r="J76" s="338" t="n">
        <v>750</v>
      </c>
      <c r="K76" s="333" t="n">
        <v>121</v>
      </c>
      <c r="L76" s="338" t="n">
        <v>2667</v>
      </c>
      <c r="M76" s="339" t="n">
        <v>3543</v>
      </c>
    </row>
    <row r="77" customFormat="false" ht="12.8" hidden="false" customHeight="false" outlineLevel="0" collapsed="false">
      <c r="A77" s="335" t="s">
        <v>393</v>
      </c>
      <c r="B77" s="336" t="n">
        <v>3</v>
      </c>
      <c r="C77" s="331" t="n">
        <v>6</v>
      </c>
      <c r="D77" s="331" t="n">
        <v>38</v>
      </c>
      <c r="E77" s="337" t="n">
        <v>47</v>
      </c>
      <c r="F77" s="331" t="n">
        <v>5</v>
      </c>
      <c r="G77" s="331" t="n">
        <v>5</v>
      </c>
      <c r="H77" s="331" t="n">
        <v>40</v>
      </c>
      <c r="I77" s="331" t="n">
        <v>45</v>
      </c>
      <c r="J77" s="338" t="n">
        <v>8</v>
      </c>
      <c r="K77" s="333" t="n">
        <v>11</v>
      </c>
      <c r="L77" s="338" t="n">
        <v>78</v>
      </c>
      <c r="M77" s="339" t="n">
        <v>92</v>
      </c>
    </row>
    <row r="78" customFormat="false" ht="12.8" hidden="false" customHeight="false" outlineLevel="0" collapsed="false">
      <c r="A78" s="335" t="s">
        <v>397</v>
      </c>
      <c r="B78" s="336" t="n">
        <v>3</v>
      </c>
      <c r="C78" s="331" t="n">
        <v>6</v>
      </c>
      <c r="D78" s="331" t="n">
        <v>71</v>
      </c>
      <c r="E78" s="337" t="n">
        <v>80</v>
      </c>
      <c r="F78" s="331" t="n">
        <v>5</v>
      </c>
      <c r="G78" s="331" t="n">
        <v>5</v>
      </c>
      <c r="H78" s="331" t="n">
        <v>70</v>
      </c>
      <c r="I78" s="331" t="n">
        <v>80</v>
      </c>
      <c r="J78" s="338" t="n">
        <v>8</v>
      </c>
      <c r="K78" s="333" t="n">
        <v>11</v>
      </c>
      <c r="L78" s="338" t="n">
        <v>141</v>
      </c>
      <c r="M78" s="339" t="n">
        <v>160</v>
      </c>
    </row>
    <row r="79" customFormat="false" ht="12.8" hidden="false" customHeight="false" outlineLevel="0" collapsed="false">
      <c r="A79" s="335" t="s">
        <v>401</v>
      </c>
      <c r="B79" s="336" t="n">
        <v>84</v>
      </c>
      <c r="C79" s="331" t="n">
        <v>14</v>
      </c>
      <c r="D79" s="331" t="n">
        <v>443</v>
      </c>
      <c r="E79" s="337" t="n">
        <v>541</v>
      </c>
      <c r="F79" s="331" t="n">
        <v>85</v>
      </c>
      <c r="G79" s="331" t="n">
        <v>15</v>
      </c>
      <c r="H79" s="331" t="n">
        <v>440</v>
      </c>
      <c r="I79" s="331" t="n">
        <v>540</v>
      </c>
      <c r="J79" s="338" t="n">
        <v>169</v>
      </c>
      <c r="K79" s="333" t="n">
        <v>29</v>
      </c>
      <c r="L79" s="338" t="n">
        <v>883</v>
      </c>
      <c r="M79" s="339" t="n">
        <v>1081</v>
      </c>
    </row>
    <row r="80" customFormat="false" ht="12.8" hidden="false" customHeight="false" outlineLevel="0" collapsed="false">
      <c r="A80" s="335" t="s">
        <v>405</v>
      </c>
      <c r="B80" s="336" t="n">
        <v>1</v>
      </c>
      <c r="C80" s="341"/>
      <c r="D80" s="331" t="n">
        <v>57</v>
      </c>
      <c r="E80" s="337" t="n">
        <v>58</v>
      </c>
      <c r="F80" s="341"/>
      <c r="G80" s="341"/>
      <c r="H80" s="331" t="n">
        <v>55</v>
      </c>
      <c r="I80" s="331" t="n">
        <v>60</v>
      </c>
      <c r="J80" s="338" t="n">
        <v>1</v>
      </c>
      <c r="K80" s="343"/>
      <c r="L80" s="338" t="n">
        <v>112</v>
      </c>
      <c r="M80" s="339" t="n">
        <v>118</v>
      </c>
    </row>
    <row r="81" customFormat="false" ht="12.8" hidden="false" customHeight="false" outlineLevel="0" collapsed="false">
      <c r="A81" s="335" t="s">
        <v>409</v>
      </c>
      <c r="B81" s="340"/>
      <c r="C81" s="331" t="n">
        <v>4</v>
      </c>
      <c r="D81" s="331" t="n">
        <v>7</v>
      </c>
      <c r="E81" s="337" t="n">
        <v>11</v>
      </c>
      <c r="F81" s="341"/>
      <c r="G81" s="331" t="n">
        <v>5</v>
      </c>
      <c r="H81" s="331" t="n">
        <v>5</v>
      </c>
      <c r="I81" s="331" t="n">
        <v>10</v>
      </c>
      <c r="J81" s="342"/>
      <c r="K81" s="333" t="n">
        <v>9</v>
      </c>
      <c r="L81" s="338" t="n">
        <v>12</v>
      </c>
      <c r="M81" s="339" t="n">
        <v>21</v>
      </c>
    </row>
    <row r="82" customFormat="false" ht="12.8" hidden="false" customHeight="false" outlineLevel="0" collapsed="false">
      <c r="A82" s="335" t="s">
        <v>413</v>
      </c>
      <c r="B82" s="336" t="n">
        <v>3</v>
      </c>
      <c r="C82" s="331" t="n">
        <v>3</v>
      </c>
      <c r="D82" s="331" t="n">
        <v>133</v>
      </c>
      <c r="E82" s="337" t="n">
        <v>139</v>
      </c>
      <c r="F82" s="331" t="n">
        <v>5</v>
      </c>
      <c r="G82" s="331" t="n">
        <v>5</v>
      </c>
      <c r="H82" s="331" t="n">
        <v>135</v>
      </c>
      <c r="I82" s="331" t="n">
        <v>140</v>
      </c>
      <c r="J82" s="338" t="n">
        <v>8</v>
      </c>
      <c r="K82" s="333" t="n">
        <v>8</v>
      </c>
      <c r="L82" s="338" t="n">
        <v>268</v>
      </c>
      <c r="M82" s="339" t="n">
        <v>279</v>
      </c>
    </row>
    <row r="83" customFormat="false" ht="12.8" hidden="false" customHeight="false" outlineLevel="0" collapsed="false">
      <c r="A83" s="335" t="s">
        <v>417</v>
      </c>
      <c r="B83" s="340"/>
      <c r="C83" s="331" t="n">
        <v>2</v>
      </c>
      <c r="D83" s="331" t="n">
        <v>36</v>
      </c>
      <c r="E83" s="337" t="n">
        <v>38</v>
      </c>
      <c r="F83" s="341"/>
      <c r="G83" s="341"/>
      <c r="H83" s="331" t="n">
        <v>35</v>
      </c>
      <c r="I83" s="331" t="n">
        <v>35</v>
      </c>
      <c r="J83" s="342"/>
      <c r="K83" s="333" t="n">
        <v>2</v>
      </c>
      <c r="L83" s="338" t="n">
        <v>71</v>
      </c>
      <c r="M83" s="339" t="n">
        <v>73</v>
      </c>
    </row>
    <row r="84" customFormat="false" ht="12.8" hidden="false" customHeight="false" outlineLevel="0" collapsed="false">
      <c r="A84" s="335" t="s">
        <v>421</v>
      </c>
      <c r="B84" s="336" t="n">
        <v>76</v>
      </c>
      <c r="C84" s="331" t="n">
        <v>46</v>
      </c>
      <c r="D84" s="331" t="n">
        <v>556</v>
      </c>
      <c r="E84" s="337" t="n">
        <v>678</v>
      </c>
      <c r="F84" s="331" t="n">
        <v>75</v>
      </c>
      <c r="G84" s="331" t="n">
        <v>45</v>
      </c>
      <c r="H84" s="331" t="n">
        <v>550</v>
      </c>
      <c r="I84" s="331" t="n">
        <v>670</v>
      </c>
      <c r="J84" s="338" t="n">
        <v>151</v>
      </c>
      <c r="K84" s="333" t="n">
        <v>91</v>
      </c>
      <c r="L84" s="338" t="n">
        <v>1106</v>
      </c>
      <c r="M84" s="339" t="n">
        <v>1348</v>
      </c>
    </row>
    <row r="85" customFormat="false" ht="12.8" hidden="false" customHeight="false" outlineLevel="0" collapsed="false">
      <c r="A85" s="335" t="s">
        <v>425</v>
      </c>
      <c r="B85" s="336" t="n">
        <v>9</v>
      </c>
      <c r="C85" s="331" t="n">
        <v>1</v>
      </c>
      <c r="D85" s="331" t="n">
        <v>7</v>
      </c>
      <c r="E85" s="337" t="n">
        <v>17</v>
      </c>
      <c r="F85" s="331" t="n">
        <v>10</v>
      </c>
      <c r="G85" s="341"/>
      <c r="H85" s="331" t="n">
        <v>5</v>
      </c>
      <c r="I85" s="331" t="n">
        <v>15</v>
      </c>
      <c r="J85" s="338" t="n">
        <v>19</v>
      </c>
      <c r="K85" s="333" t="n">
        <v>1</v>
      </c>
      <c r="L85" s="338" t="n">
        <v>12</v>
      </c>
      <c r="M85" s="339" t="n">
        <v>32</v>
      </c>
    </row>
    <row r="86" customFormat="false" ht="12.8" hidden="false" customHeight="false" outlineLevel="0" collapsed="false">
      <c r="A86" s="335" t="s">
        <v>429</v>
      </c>
      <c r="B86" s="336" t="n">
        <v>4</v>
      </c>
      <c r="C86" s="331" t="n">
        <v>3</v>
      </c>
      <c r="D86" s="331" t="n">
        <v>127</v>
      </c>
      <c r="E86" s="337" t="n">
        <v>134</v>
      </c>
      <c r="F86" s="331" t="n">
        <v>5</v>
      </c>
      <c r="G86" s="331" t="n">
        <v>5</v>
      </c>
      <c r="H86" s="331" t="n">
        <v>120</v>
      </c>
      <c r="I86" s="331" t="n">
        <v>130</v>
      </c>
      <c r="J86" s="338" t="n">
        <v>9</v>
      </c>
      <c r="K86" s="333" t="n">
        <v>8</v>
      </c>
      <c r="L86" s="338" t="n">
        <v>247</v>
      </c>
      <c r="M86" s="339" t="n">
        <v>264</v>
      </c>
    </row>
    <row r="87" customFormat="false" ht="12.8" hidden="false" customHeight="false" outlineLevel="0" collapsed="false">
      <c r="A87" s="335" t="s">
        <v>433</v>
      </c>
      <c r="B87" s="336" t="n">
        <v>107</v>
      </c>
      <c r="C87" s="331" t="n">
        <v>10</v>
      </c>
      <c r="D87" s="331" t="n">
        <v>835</v>
      </c>
      <c r="E87" s="337" t="n">
        <v>952</v>
      </c>
      <c r="F87" s="331" t="n">
        <v>105</v>
      </c>
      <c r="G87" s="331" t="n">
        <v>10</v>
      </c>
      <c r="H87" s="331" t="n">
        <v>830</v>
      </c>
      <c r="I87" s="331" t="n">
        <v>945</v>
      </c>
      <c r="J87" s="338" t="n">
        <v>212</v>
      </c>
      <c r="K87" s="333" t="n">
        <v>20</v>
      </c>
      <c r="L87" s="338" t="n">
        <v>1665</v>
      </c>
      <c r="M87" s="339" t="n">
        <v>1897</v>
      </c>
    </row>
    <row r="88" customFormat="false" ht="12.8" hidden="false" customHeight="false" outlineLevel="0" collapsed="false">
      <c r="A88" s="335" t="s">
        <v>437</v>
      </c>
      <c r="B88" s="340"/>
      <c r="C88" s="341"/>
      <c r="D88" s="331" t="n">
        <v>5</v>
      </c>
      <c r="E88" s="337" t="n">
        <v>5</v>
      </c>
      <c r="F88" s="341"/>
      <c r="G88" s="341"/>
      <c r="H88" s="331" t="n">
        <v>5</v>
      </c>
      <c r="I88" s="331" t="n">
        <v>5</v>
      </c>
      <c r="J88" s="342"/>
      <c r="K88" s="343"/>
      <c r="L88" s="338" t="n">
        <v>10</v>
      </c>
      <c r="M88" s="339" t="n">
        <v>10</v>
      </c>
    </row>
    <row r="89" customFormat="false" ht="12.8" hidden="false" customHeight="false" outlineLevel="0" collapsed="false">
      <c r="A89" s="335" t="s">
        <v>441</v>
      </c>
      <c r="B89" s="340"/>
      <c r="C89" s="341"/>
      <c r="D89" s="331" t="n">
        <v>0</v>
      </c>
      <c r="E89" s="344"/>
      <c r="F89" s="341"/>
      <c r="G89" s="341"/>
      <c r="H89" s="331" t="n">
        <v>15</v>
      </c>
      <c r="I89" s="331" t="n">
        <v>15</v>
      </c>
      <c r="J89" s="342"/>
      <c r="K89" s="343"/>
      <c r="L89" s="338" t="n">
        <v>15</v>
      </c>
      <c r="M89" s="339" t="n">
        <v>15</v>
      </c>
    </row>
    <row r="90" customFormat="false" ht="12.8" hidden="false" customHeight="false" outlineLevel="0" collapsed="false">
      <c r="A90" s="335" t="s">
        <v>445</v>
      </c>
      <c r="B90" s="340"/>
      <c r="C90" s="341"/>
      <c r="D90" s="331" t="n">
        <v>1</v>
      </c>
      <c r="E90" s="337" t="n">
        <v>1</v>
      </c>
      <c r="F90" s="341"/>
      <c r="G90" s="341"/>
      <c r="H90" s="341"/>
      <c r="I90" s="341"/>
      <c r="J90" s="342"/>
      <c r="K90" s="343"/>
      <c r="L90" s="338" t="n">
        <v>1</v>
      </c>
      <c r="M90" s="339" t="n">
        <v>1</v>
      </c>
    </row>
    <row r="91" customFormat="false" ht="12.8" hidden="false" customHeight="false" outlineLevel="0" collapsed="false">
      <c r="A91" s="335" t="s">
        <v>449</v>
      </c>
      <c r="B91" s="336" t="n">
        <v>1</v>
      </c>
      <c r="C91" s="341"/>
      <c r="D91" s="331" t="n">
        <v>0</v>
      </c>
      <c r="E91" s="337" t="n">
        <v>1</v>
      </c>
      <c r="F91" s="341"/>
      <c r="G91" s="341"/>
      <c r="H91" s="341"/>
      <c r="I91" s="341"/>
      <c r="J91" s="338" t="n">
        <v>1</v>
      </c>
      <c r="K91" s="343"/>
      <c r="L91" s="338" t="n">
        <v>0</v>
      </c>
      <c r="M91" s="339" t="n">
        <v>1</v>
      </c>
    </row>
    <row r="92" customFormat="false" ht="12.8" hidden="false" customHeight="false" outlineLevel="0" collapsed="false">
      <c r="A92" s="335" t="s">
        <v>453</v>
      </c>
      <c r="B92" s="336" t="n">
        <v>13</v>
      </c>
      <c r="C92" s="331" t="n">
        <v>15</v>
      </c>
      <c r="D92" s="331" t="n">
        <v>54</v>
      </c>
      <c r="E92" s="337" t="n">
        <v>82</v>
      </c>
      <c r="F92" s="331" t="n">
        <v>15</v>
      </c>
      <c r="G92" s="331" t="n">
        <v>15</v>
      </c>
      <c r="H92" s="331" t="n">
        <v>50</v>
      </c>
      <c r="I92" s="331" t="n">
        <v>80</v>
      </c>
      <c r="J92" s="338" t="n">
        <v>28</v>
      </c>
      <c r="K92" s="333" t="n">
        <v>30</v>
      </c>
      <c r="L92" s="338" t="n">
        <v>104</v>
      </c>
      <c r="M92" s="339" t="n">
        <v>162</v>
      </c>
    </row>
    <row r="93" customFormat="false" ht="12.8" hidden="false" customHeight="false" outlineLevel="0" collapsed="false">
      <c r="A93" s="335" t="s">
        <v>457</v>
      </c>
      <c r="B93" s="336" t="n">
        <v>290</v>
      </c>
      <c r="C93" s="331" t="n">
        <v>75</v>
      </c>
      <c r="D93" s="331" t="n">
        <v>1663</v>
      </c>
      <c r="E93" s="337" t="n">
        <v>2028</v>
      </c>
      <c r="F93" s="331" t="n">
        <v>290</v>
      </c>
      <c r="G93" s="331" t="n">
        <v>75</v>
      </c>
      <c r="H93" s="331" t="n">
        <v>1615</v>
      </c>
      <c r="I93" s="331" t="n">
        <v>1980</v>
      </c>
      <c r="J93" s="338" t="n">
        <v>580</v>
      </c>
      <c r="K93" s="333" t="n">
        <v>150</v>
      </c>
      <c r="L93" s="338" t="n">
        <v>3278</v>
      </c>
      <c r="M93" s="339" t="n">
        <v>4008</v>
      </c>
    </row>
    <row r="94" customFormat="false" ht="12.8" hidden="false" customHeight="false" outlineLevel="0" collapsed="false">
      <c r="A94" s="335" t="s">
        <v>461</v>
      </c>
      <c r="B94" s="336" t="n">
        <v>4</v>
      </c>
      <c r="C94" s="341"/>
      <c r="D94" s="331" t="n">
        <v>3</v>
      </c>
      <c r="E94" s="337" t="n">
        <v>7</v>
      </c>
      <c r="F94" s="331" t="n">
        <v>5</v>
      </c>
      <c r="G94" s="341"/>
      <c r="H94" s="331" t="n">
        <v>5</v>
      </c>
      <c r="I94" s="331" t="n">
        <v>5</v>
      </c>
      <c r="J94" s="338" t="n">
        <v>9</v>
      </c>
      <c r="K94" s="343"/>
      <c r="L94" s="338" t="n">
        <v>8</v>
      </c>
      <c r="M94" s="339" t="n">
        <v>12</v>
      </c>
    </row>
    <row r="95" customFormat="false" ht="12.8" hidden="false" customHeight="false" outlineLevel="0" collapsed="false">
      <c r="A95" s="335" t="s">
        <v>102</v>
      </c>
      <c r="B95" s="336" t="n">
        <v>9</v>
      </c>
      <c r="C95" s="331" t="n">
        <v>6</v>
      </c>
      <c r="D95" s="331" t="n">
        <v>104</v>
      </c>
      <c r="E95" s="337" t="n">
        <v>119</v>
      </c>
      <c r="F95" s="331" t="n">
        <v>10</v>
      </c>
      <c r="G95" s="331" t="n">
        <v>5</v>
      </c>
      <c r="H95" s="331" t="n">
        <v>105</v>
      </c>
      <c r="I95" s="331" t="n">
        <v>120</v>
      </c>
      <c r="J95" s="338" t="n">
        <v>19</v>
      </c>
      <c r="K95" s="333" t="n">
        <v>11</v>
      </c>
      <c r="L95" s="338" t="n">
        <v>209</v>
      </c>
      <c r="M95" s="339" t="n">
        <v>239</v>
      </c>
    </row>
    <row r="96" customFormat="false" ht="12.8" hidden="false" customHeight="false" outlineLevel="0" collapsed="false">
      <c r="A96" s="335" t="s">
        <v>468</v>
      </c>
      <c r="B96" s="336" t="n">
        <v>7</v>
      </c>
      <c r="C96" s="331" t="n">
        <v>23</v>
      </c>
      <c r="D96" s="331" t="n">
        <v>121</v>
      </c>
      <c r="E96" s="337" t="n">
        <v>151</v>
      </c>
      <c r="F96" s="331" t="n">
        <v>5</v>
      </c>
      <c r="G96" s="331" t="n">
        <v>25</v>
      </c>
      <c r="H96" s="331" t="n">
        <v>120</v>
      </c>
      <c r="I96" s="331" t="n">
        <v>150</v>
      </c>
      <c r="J96" s="338" t="n">
        <v>12</v>
      </c>
      <c r="K96" s="333" t="n">
        <v>48</v>
      </c>
      <c r="L96" s="338" t="n">
        <v>241</v>
      </c>
      <c r="M96" s="339" t="n">
        <v>301</v>
      </c>
    </row>
    <row r="97" customFormat="false" ht="12.8" hidden="false" customHeight="false" outlineLevel="0" collapsed="false">
      <c r="A97" s="335" t="s">
        <v>472</v>
      </c>
      <c r="B97" s="340"/>
      <c r="C97" s="341"/>
      <c r="D97" s="331" t="n">
        <v>8</v>
      </c>
      <c r="E97" s="337" t="n">
        <v>8</v>
      </c>
      <c r="F97" s="341"/>
      <c r="G97" s="341"/>
      <c r="H97" s="331" t="n">
        <v>5</v>
      </c>
      <c r="I97" s="331" t="n">
        <v>5</v>
      </c>
      <c r="J97" s="342"/>
      <c r="K97" s="343"/>
      <c r="L97" s="338" t="n">
        <v>13</v>
      </c>
      <c r="M97" s="339" t="n">
        <v>13</v>
      </c>
    </row>
    <row r="98" customFormat="false" ht="12.8" hidden="false" customHeight="false" outlineLevel="0" collapsed="false">
      <c r="A98" s="335" t="s">
        <v>476</v>
      </c>
      <c r="B98" s="336" t="n">
        <v>83</v>
      </c>
      <c r="C98" s="331" t="n">
        <v>36</v>
      </c>
      <c r="D98" s="331" t="n">
        <v>1309</v>
      </c>
      <c r="E98" s="337" t="n">
        <v>1428</v>
      </c>
      <c r="F98" s="331" t="n">
        <v>85</v>
      </c>
      <c r="G98" s="331" t="n">
        <v>35</v>
      </c>
      <c r="H98" s="331" t="n">
        <v>1300</v>
      </c>
      <c r="I98" s="331" t="n">
        <v>1420</v>
      </c>
      <c r="J98" s="338" t="n">
        <v>168</v>
      </c>
      <c r="K98" s="333" t="n">
        <v>71</v>
      </c>
      <c r="L98" s="338" t="n">
        <v>2609</v>
      </c>
      <c r="M98" s="339" t="n">
        <v>2848</v>
      </c>
    </row>
    <row r="99" customFormat="false" ht="12.8" hidden="false" customHeight="false" outlineLevel="0" collapsed="false">
      <c r="A99" s="335" t="s">
        <v>480</v>
      </c>
      <c r="B99" s="340"/>
      <c r="C99" s="341"/>
      <c r="D99" s="331" t="n">
        <v>1</v>
      </c>
      <c r="E99" s="337" t="n">
        <v>1</v>
      </c>
      <c r="F99" s="341"/>
      <c r="G99" s="341"/>
      <c r="H99" s="341"/>
      <c r="I99" s="341"/>
      <c r="J99" s="342"/>
      <c r="K99" s="343"/>
      <c r="L99" s="338" t="n">
        <v>1</v>
      </c>
      <c r="M99" s="339" t="n">
        <v>1</v>
      </c>
    </row>
    <row r="100" customFormat="false" ht="12.8" hidden="false" customHeight="false" outlineLevel="0" collapsed="false">
      <c r="A100" s="335" t="s">
        <v>484</v>
      </c>
      <c r="B100" s="336" t="n">
        <v>15</v>
      </c>
      <c r="C100" s="331" t="n">
        <v>15</v>
      </c>
      <c r="D100" s="331" t="n">
        <v>35</v>
      </c>
      <c r="E100" s="337" t="n">
        <v>65</v>
      </c>
      <c r="F100" s="331" t="n">
        <v>15</v>
      </c>
      <c r="G100" s="331" t="n">
        <v>5</v>
      </c>
      <c r="H100" s="331" t="n">
        <v>15</v>
      </c>
      <c r="I100" s="331" t="n">
        <v>35</v>
      </c>
      <c r="J100" s="338" t="n">
        <v>30</v>
      </c>
      <c r="K100" s="333" t="n">
        <v>20</v>
      </c>
      <c r="L100" s="338" t="n">
        <v>50</v>
      </c>
      <c r="M100" s="339" t="n">
        <v>100</v>
      </c>
    </row>
    <row r="101" customFormat="false" ht="12.8" hidden="false" customHeight="false" outlineLevel="0" collapsed="false">
      <c r="A101" s="335" t="s">
        <v>488</v>
      </c>
      <c r="B101" s="340"/>
      <c r="C101" s="341"/>
      <c r="D101" s="331" t="n">
        <v>2</v>
      </c>
      <c r="E101" s="337" t="n">
        <v>2</v>
      </c>
      <c r="F101" s="341"/>
      <c r="G101" s="341"/>
      <c r="H101" s="341"/>
      <c r="I101" s="341"/>
      <c r="J101" s="342"/>
      <c r="K101" s="343"/>
      <c r="L101" s="338" t="n">
        <v>2</v>
      </c>
      <c r="M101" s="339" t="n">
        <v>2</v>
      </c>
    </row>
    <row r="102" customFormat="false" ht="12.8" hidden="false" customHeight="false" outlineLevel="0" collapsed="false">
      <c r="A102" s="335" t="s">
        <v>492</v>
      </c>
      <c r="B102" s="340"/>
      <c r="C102" s="331" t="n">
        <v>1</v>
      </c>
      <c r="D102" s="331" t="n">
        <v>2</v>
      </c>
      <c r="E102" s="337" t="n">
        <v>3</v>
      </c>
      <c r="F102" s="341"/>
      <c r="G102" s="341"/>
      <c r="H102" s="341"/>
      <c r="I102" s="331" t="n">
        <v>5</v>
      </c>
      <c r="J102" s="342"/>
      <c r="K102" s="333" t="n">
        <v>1</v>
      </c>
      <c r="L102" s="338" t="n">
        <v>2</v>
      </c>
      <c r="M102" s="339" t="n">
        <v>8</v>
      </c>
    </row>
    <row r="103" customFormat="false" ht="12.8" hidden="false" customHeight="false" outlineLevel="0" collapsed="false">
      <c r="A103" s="335" t="s">
        <v>683</v>
      </c>
      <c r="B103" s="340"/>
      <c r="C103" s="341"/>
      <c r="D103" s="341"/>
      <c r="E103" s="344"/>
      <c r="F103" s="341"/>
      <c r="G103" s="341"/>
      <c r="H103" s="331" t="n">
        <v>5</v>
      </c>
      <c r="I103" s="331" t="n">
        <v>5</v>
      </c>
      <c r="J103" s="342"/>
      <c r="K103" s="343"/>
      <c r="L103" s="338" t="n">
        <v>5</v>
      </c>
      <c r="M103" s="339" t="n">
        <v>5</v>
      </c>
    </row>
    <row r="104" customFormat="false" ht="12.8" hidden="false" customHeight="false" outlineLevel="0" collapsed="false">
      <c r="A104" s="335" t="s">
        <v>496</v>
      </c>
      <c r="B104" s="336" t="n">
        <v>1</v>
      </c>
      <c r="C104" s="341"/>
      <c r="D104" s="331" t="n">
        <v>107</v>
      </c>
      <c r="E104" s="337" t="n">
        <v>108</v>
      </c>
      <c r="F104" s="341"/>
      <c r="G104" s="341"/>
      <c r="H104" s="331" t="n">
        <v>105</v>
      </c>
      <c r="I104" s="331" t="n">
        <v>105</v>
      </c>
      <c r="J104" s="338" t="n">
        <v>1</v>
      </c>
      <c r="K104" s="343"/>
      <c r="L104" s="338" t="n">
        <v>212</v>
      </c>
      <c r="M104" s="339" t="n">
        <v>213</v>
      </c>
    </row>
    <row r="105" customFormat="false" ht="12.8" hidden="false" customHeight="false" outlineLevel="0" collapsed="false">
      <c r="A105" s="335" t="s">
        <v>500</v>
      </c>
      <c r="B105" s="336" t="n">
        <v>404</v>
      </c>
      <c r="C105" s="331" t="n">
        <v>43</v>
      </c>
      <c r="D105" s="331" t="n">
        <v>957</v>
      </c>
      <c r="E105" s="337" t="n">
        <v>1404</v>
      </c>
      <c r="F105" s="331" t="n">
        <v>405</v>
      </c>
      <c r="G105" s="331" t="n">
        <v>45</v>
      </c>
      <c r="H105" s="331" t="n">
        <v>920</v>
      </c>
      <c r="I105" s="331" t="n">
        <v>1365</v>
      </c>
      <c r="J105" s="338" t="n">
        <v>809</v>
      </c>
      <c r="K105" s="333" t="n">
        <v>88</v>
      </c>
      <c r="L105" s="338" t="n">
        <v>1877</v>
      </c>
      <c r="M105" s="339" t="n">
        <v>2769</v>
      </c>
    </row>
    <row r="106" customFormat="false" ht="12.8" hidden="false" customHeight="false" outlineLevel="0" collapsed="false">
      <c r="A106" s="335" t="s">
        <v>504</v>
      </c>
      <c r="B106" s="336" t="n">
        <v>41</v>
      </c>
      <c r="C106" s="331" t="n">
        <v>8</v>
      </c>
      <c r="D106" s="331" t="n">
        <v>147</v>
      </c>
      <c r="E106" s="337" t="n">
        <v>196</v>
      </c>
      <c r="F106" s="331" t="n">
        <v>40</v>
      </c>
      <c r="G106" s="331" t="n">
        <v>10</v>
      </c>
      <c r="H106" s="331" t="n">
        <v>145</v>
      </c>
      <c r="I106" s="331" t="n">
        <v>190</v>
      </c>
      <c r="J106" s="338" t="n">
        <v>81</v>
      </c>
      <c r="K106" s="333" t="n">
        <v>18</v>
      </c>
      <c r="L106" s="338" t="n">
        <v>292</v>
      </c>
      <c r="M106" s="339" t="n">
        <v>386</v>
      </c>
    </row>
    <row r="107" customFormat="false" ht="12.8" hidden="false" customHeight="false" outlineLevel="0" collapsed="false">
      <c r="A107" s="335" t="s">
        <v>508</v>
      </c>
      <c r="B107" s="340"/>
      <c r="C107" s="331" t="n">
        <v>1</v>
      </c>
      <c r="D107" s="331" t="n">
        <v>0</v>
      </c>
      <c r="E107" s="337" t="n">
        <v>1</v>
      </c>
      <c r="F107" s="341"/>
      <c r="G107" s="341"/>
      <c r="H107" s="341"/>
      <c r="I107" s="341"/>
      <c r="J107" s="342"/>
      <c r="K107" s="333" t="n">
        <v>1</v>
      </c>
      <c r="L107" s="338" t="n">
        <v>0</v>
      </c>
      <c r="M107" s="339" t="n">
        <v>1</v>
      </c>
    </row>
    <row r="108" customFormat="false" ht="12.8" hidden="false" customHeight="false" outlineLevel="0" collapsed="false">
      <c r="A108" s="335" t="s">
        <v>512</v>
      </c>
      <c r="B108" s="336" t="n">
        <v>213</v>
      </c>
      <c r="C108" s="331" t="n">
        <v>415</v>
      </c>
      <c r="D108" s="331" t="n">
        <v>308</v>
      </c>
      <c r="E108" s="337" t="n">
        <v>936</v>
      </c>
      <c r="F108" s="331" t="n">
        <v>215</v>
      </c>
      <c r="G108" s="331" t="n">
        <v>415</v>
      </c>
      <c r="H108" s="331" t="n">
        <v>300</v>
      </c>
      <c r="I108" s="331" t="n">
        <v>925</v>
      </c>
      <c r="J108" s="338" t="n">
        <v>428</v>
      </c>
      <c r="K108" s="333" t="n">
        <v>830</v>
      </c>
      <c r="L108" s="338" t="n">
        <v>608</v>
      </c>
      <c r="M108" s="339" t="n">
        <v>1861</v>
      </c>
    </row>
    <row r="109" customFormat="false" ht="12.8" hidden="false" customHeight="false" outlineLevel="0" collapsed="false">
      <c r="A109" s="335" t="s">
        <v>516</v>
      </c>
      <c r="B109" s="336" t="n">
        <v>71</v>
      </c>
      <c r="C109" s="331" t="n">
        <v>20</v>
      </c>
      <c r="D109" s="331" t="n">
        <v>192</v>
      </c>
      <c r="E109" s="337" t="n">
        <v>283</v>
      </c>
      <c r="F109" s="331" t="n">
        <v>70</v>
      </c>
      <c r="G109" s="331" t="n">
        <v>20</v>
      </c>
      <c r="H109" s="331" t="n">
        <v>185</v>
      </c>
      <c r="I109" s="331" t="n">
        <v>275</v>
      </c>
      <c r="J109" s="338" t="n">
        <v>141</v>
      </c>
      <c r="K109" s="333" t="n">
        <v>40</v>
      </c>
      <c r="L109" s="338" t="n">
        <v>377</v>
      </c>
      <c r="M109" s="339" t="n">
        <v>558</v>
      </c>
    </row>
    <row r="110" customFormat="false" ht="12.8" hidden="false" customHeight="false" outlineLevel="0" collapsed="false">
      <c r="A110" s="335" t="s">
        <v>520</v>
      </c>
      <c r="B110" s="336" t="n">
        <v>93</v>
      </c>
      <c r="C110" s="331" t="n">
        <v>36</v>
      </c>
      <c r="D110" s="331" t="n">
        <v>503</v>
      </c>
      <c r="E110" s="337" t="n">
        <v>632</v>
      </c>
      <c r="F110" s="331" t="n">
        <v>95</v>
      </c>
      <c r="G110" s="331" t="n">
        <v>35</v>
      </c>
      <c r="H110" s="331" t="n">
        <v>500</v>
      </c>
      <c r="I110" s="331" t="n">
        <v>625</v>
      </c>
      <c r="J110" s="338" t="n">
        <v>188</v>
      </c>
      <c r="K110" s="333" t="n">
        <v>71</v>
      </c>
      <c r="L110" s="338" t="n">
        <v>1003</v>
      </c>
      <c r="M110" s="339" t="n">
        <v>1257</v>
      </c>
    </row>
    <row r="111" customFormat="false" ht="12.8" hidden="false" customHeight="false" outlineLevel="0" collapsed="false">
      <c r="A111" s="335" t="s">
        <v>524</v>
      </c>
      <c r="B111" s="336" t="n">
        <v>95</v>
      </c>
      <c r="C111" s="331" t="n">
        <v>345</v>
      </c>
      <c r="D111" s="331" t="n">
        <v>551</v>
      </c>
      <c r="E111" s="337" t="n">
        <v>991</v>
      </c>
      <c r="F111" s="331" t="n">
        <v>95</v>
      </c>
      <c r="G111" s="331" t="n">
        <v>345</v>
      </c>
      <c r="H111" s="331" t="n">
        <v>535</v>
      </c>
      <c r="I111" s="331" t="n">
        <v>975</v>
      </c>
      <c r="J111" s="338" t="n">
        <v>190</v>
      </c>
      <c r="K111" s="333" t="n">
        <v>690</v>
      </c>
      <c r="L111" s="338" t="n">
        <v>1086</v>
      </c>
      <c r="M111" s="339" t="n">
        <v>1966</v>
      </c>
    </row>
    <row r="112" customFormat="false" ht="12.8" hidden="false" customHeight="false" outlineLevel="0" collapsed="false">
      <c r="A112" s="335" t="s">
        <v>528</v>
      </c>
      <c r="B112" s="336" t="n">
        <v>1</v>
      </c>
      <c r="C112" s="341"/>
      <c r="D112" s="331" t="n">
        <v>5</v>
      </c>
      <c r="E112" s="337" t="n">
        <v>6</v>
      </c>
      <c r="F112" s="341"/>
      <c r="G112" s="341"/>
      <c r="H112" s="331" t="n">
        <v>5</v>
      </c>
      <c r="I112" s="331" t="n">
        <v>5</v>
      </c>
      <c r="J112" s="338" t="n">
        <v>1</v>
      </c>
      <c r="K112" s="343"/>
      <c r="L112" s="338" t="n">
        <v>10</v>
      </c>
      <c r="M112" s="339" t="n">
        <v>11</v>
      </c>
    </row>
    <row r="113" customFormat="false" ht="12.8" hidden="false" customHeight="false" outlineLevel="0" collapsed="false">
      <c r="A113" s="335" t="s">
        <v>532</v>
      </c>
      <c r="B113" s="336" t="n">
        <v>9</v>
      </c>
      <c r="C113" s="331" t="n">
        <v>9</v>
      </c>
      <c r="D113" s="331" t="n">
        <v>17</v>
      </c>
      <c r="E113" s="337" t="n">
        <v>35</v>
      </c>
      <c r="F113" s="331" t="n">
        <v>10</v>
      </c>
      <c r="G113" s="331" t="n">
        <v>10</v>
      </c>
      <c r="H113" s="331" t="n">
        <v>15</v>
      </c>
      <c r="I113" s="331" t="n">
        <v>35</v>
      </c>
      <c r="J113" s="338" t="n">
        <v>19</v>
      </c>
      <c r="K113" s="333" t="n">
        <v>19</v>
      </c>
      <c r="L113" s="338" t="n">
        <v>32</v>
      </c>
      <c r="M113" s="339" t="n">
        <v>70</v>
      </c>
    </row>
    <row r="114" customFormat="false" ht="12.8" hidden="false" customHeight="false" outlineLevel="0" collapsed="false">
      <c r="A114" s="335" t="s">
        <v>536</v>
      </c>
      <c r="B114" s="340"/>
      <c r="C114" s="331" t="n">
        <v>9</v>
      </c>
      <c r="D114" s="331" t="n">
        <v>12</v>
      </c>
      <c r="E114" s="337" t="n">
        <v>21</v>
      </c>
      <c r="F114" s="341"/>
      <c r="G114" s="331" t="n">
        <v>10</v>
      </c>
      <c r="H114" s="331" t="n">
        <v>10</v>
      </c>
      <c r="I114" s="331" t="n">
        <v>20</v>
      </c>
      <c r="J114" s="342"/>
      <c r="K114" s="333" t="n">
        <v>19</v>
      </c>
      <c r="L114" s="338" t="n">
        <v>22</v>
      </c>
      <c r="M114" s="339" t="n">
        <v>41</v>
      </c>
    </row>
    <row r="115" customFormat="false" ht="12.8" hidden="false" customHeight="false" outlineLevel="0" collapsed="false">
      <c r="A115" s="335" t="s">
        <v>540</v>
      </c>
      <c r="B115" s="336" t="n">
        <v>141</v>
      </c>
      <c r="C115" s="331" t="n">
        <v>24</v>
      </c>
      <c r="D115" s="331" t="n">
        <v>173</v>
      </c>
      <c r="E115" s="337" t="n">
        <v>338</v>
      </c>
      <c r="F115" s="331" t="n">
        <v>140</v>
      </c>
      <c r="G115" s="331" t="n">
        <v>25</v>
      </c>
      <c r="H115" s="331" t="n">
        <v>160</v>
      </c>
      <c r="I115" s="331" t="n">
        <v>325</v>
      </c>
      <c r="J115" s="338" t="n">
        <v>281</v>
      </c>
      <c r="K115" s="333" t="n">
        <v>49</v>
      </c>
      <c r="L115" s="338" t="n">
        <v>333</v>
      </c>
      <c r="M115" s="339" t="n">
        <v>663</v>
      </c>
    </row>
    <row r="116" customFormat="false" ht="12.8" hidden="false" customHeight="false" outlineLevel="0" collapsed="false">
      <c r="A116" s="335" t="s">
        <v>544</v>
      </c>
      <c r="B116" s="340"/>
      <c r="C116" s="341"/>
      <c r="D116" s="331" t="n">
        <v>0</v>
      </c>
      <c r="E116" s="344"/>
      <c r="F116" s="341"/>
      <c r="G116" s="341"/>
      <c r="H116" s="341"/>
      <c r="I116" s="341"/>
      <c r="J116" s="342"/>
      <c r="K116" s="343"/>
      <c r="L116" s="338" t="n">
        <v>0</v>
      </c>
      <c r="M116" s="345"/>
    </row>
    <row r="117" customFormat="false" ht="12.8" hidden="false" customHeight="false" outlineLevel="0" collapsed="false">
      <c r="A117" s="335" t="s">
        <v>548</v>
      </c>
      <c r="B117" s="336" t="n">
        <v>110</v>
      </c>
      <c r="C117" s="331" t="n">
        <v>49</v>
      </c>
      <c r="D117" s="331" t="n">
        <v>578</v>
      </c>
      <c r="E117" s="337" t="n">
        <v>737</v>
      </c>
      <c r="F117" s="331" t="n">
        <v>110</v>
      </c>
      <c r="G117" s="331" t="n">
        <v>50</v>
      </c>
      <c r="H117" s="331" t="n">
        <v>565</v>
      </c>
      <c r="I117" s="331" t="n">
        <v>720</v>
      </c>
      <c r="J117" s="338" t="n">
        <v>220</v>
      </c>
      <c r="K117" s="333" t="n">
        <v>99</v>
      </c>
      <c r="L117" s="338" t="n">
        <v>1143</v>
      </c>
      <c r="M117" s="339" t="n">
        <v>1457</v>
      </c>
    </row>
    <row r="118" customFormat="false" ht="12.8" hidden="false" customHeight="false" outlineLevel="0" collapsed="false">
      <c r="A118" s="335" t="s">
        <v>552</v>
      </c>
      <c r="B118" s="336" t="n">
        <v>26</v>
      </c>
      <c r="C118" s="331" t="n">
        <v>6</v>
      </c>
      <c r="D118" s="331" t="n">
        <v>114</v>
      </c>
      <c r="E118" s="337" t="n">
        <v>146</v>
      </c>
      <c r="F118" s="331" t="n">
        <v>25</v>
      </c>
      <c r="G118" s="331" t="n">
        <v>5</v>
      </c>
      <c r="H118" s="331" t="n">
        <v>110</v>
      </c>
      <c r="I118" s="331" t="n">
        <v>145</v>
      </c>
      <c r="J118" s="338" t="n">
        <v>51</v>
      </c>
      <c r="K118" s="333" t="n">
        <v>11</v>
      </c>
      <c r="L118" s="338" t="n">
        <v>224</v>
      </c>
      <c r="M118" s="339" t="n">
        <v>291</v>
      </c>
    </row>
    <row r="119" customFormat="false" ht="12.8" hidden="false" customHeight="false" outlineLevel="0" collapsed="false">
      <c r="A119" s="335" t="s">
        <v>556</v>
      </c>
      <c r="B119" s="336" t="n">
        <v>1</v>
      </c>
      <c r="C119" s="341"/>
      <c r="D119" s="331" t="n">
        <v>0</v>
      </c>
      <c r="E119" s="337" t="n">
        <v>1</v>
      </c>
      <c r="F119" s="341"/>
      <c r="G119" s="341"/>
      <c r="H119" s="341"/>
      <c r="I119" s="341"/>
      <c r="J119" s="338" t="n">
        <v>1</v>
      </c>
      <c r="K119" s="343"/>
      <c r="L119" s="338" t="n">
        <v>0</v>
      </c>
      <c r="M119" s="339" t="n">
        <v>1</v>
      </c>
    </row>
    <row r="120" customFormat="false" ht="12.8" hidden="false" customHeight="false" outlineLevel="0" collapsed="false">
      <c r="A120" s="335" t="s">
        <v>560</v>
      </c>
      <c r="B120" s="336" t="n">
        <v>7</v>
      </c>
      <c r="C120" s="341"/>
      <c r="D120" s="331" t="n">
        <v>12</v>
      </c>
      <c r="E120" s="337" t="n">
        <v>19</v>
      </c>
      <c r="F120" s="331" t="n">
        <v>5</v>
      </c>
      <c r="G120" s="341"/>
      <c r="H120" s="331" t="n">
        <v>10</v>
      </c>
      <c r="I120" s="331" t="n">
        <v>20</v>
      </c>
      <c r="J120" s="338" t="n">
        <v>12</v>
      </c>
      <c r="K120" s="343"/>
      <c r="L120" s="338" t="n">
        <v>22</v>
      </c>
      <c r="M120" s="339" t="n">
        <v>39</v>
      </c>
    </row>
    <row r="121" customFormat="false" ht="12.8" hidden="false" customHeight="false" outlineLevel="0" collapsed="false">
      <c r="A121" s="335" t="s">
        <v>564</v>
      </c>
      <c r="B121" s="340"/>
      <c r="C121" s="341"/>
      <c r="D121" s="331" t="n">
        <v>0</v>
      </c>
      <c r="E121" s="344"/>
      <c r="F121" s="341"/>
      <c r="G121" s="341"/>
      <c r="H121" s="341"/>
      <c r="I121" s="341"/>
      <c r="J121" s="342"/>
      <c r="K121" s="343"/>
      <c r="L121" s="338" t="n">
        <v>0</v>
      </c>
      <c r="M121" s="345"/>
    </row>
    <row r="122" customFormat="false" ht="12.8" hidden="false" customHeight="false" outlineLevel="0" collapsed="false">
      <c r="A122" s="335" t="s">
        <v>568</v>
      </c>
      <c r="B122" s="336" t="n">
        <v>17</v>
      </c>
      <c r="C122" s="331" t="n">
        <v>16</v>
      </c>
      <c r="D122" s="331" t="n">
        <v>158</v>
      </c>
      <c r="E122" s="337" t="n">
        <v>191</v>
      </c>
      <c r="F122" s="331" t="n">
        <v>15</v>
      </c>
      <c r="G122" s="331" t="n">
        <v>15</v>
      </c>
      <c r="H122" s="331" t="n">
        <v>155</v>
      </c>
      <c r="I122" s="331" t="n">
        <v>190</v>
      </c>
      <c r="J122" s="338" t="n">
        <v>32</v>
      </c>
      <c r="K122" s="333" t="n">
        <v>31</v>
      </c>
      <c r="L122" s="338" t="n">
        <v>313</v>
      </c>
      <c r="M122" s="339" t="n">
        <v>381</v>
      </c>
    </row>
    <row r="123" customFormat="false" ht="12.8" hidden="false" customHeight="false" outlineLevel="0" collapsed="false">
      <c r="A123" s="335" t="s">
        <v>572</v>
      </c>
      <c r="B123" s="336" t="n">
        <v>971</v>
      </c>
      <c r="C123" s="331" t="n">
        <v>89</v>
      </c>
      <c r="D123" s="331" t="n">
        <v>5511</v>
      </c>
      <c r="E123" s="337" t="n">
        <v>6571</v>
      </c>
      <c r="F123" s="331" t="n">
        <v>970</v>
      </c>
      <c r="G123" s="331" t="n">
        <v>90</v>
      </c>
      <c r="H123" s="331" t="n">
        <v>5420</v>
      </c>
      <c r="I123" s="331" t="n">
        <v>6480</v>
      </c>
      <c r="J123" s="338" t="n">
        <v>1941</v>
      </c>
      <c r="K123" s="333" t="n">
        <v>179</v>
      </c>
      <c r="L123" s="338" t="n">
        <v>10931</v>
      </c>
      <c r="M123" s="339" t="n">
        <v>13051</v>
      </c>
    </row>
    <row r="124" customFormat="false" ht="12.8" hidden="false" customHeight="false" outlineLevel="0" collapsed="false">
      <c r="A124" s="335" t="s">
        <v>576</v>
      </c>
      <c r="B124" s="340"/>
      <c r="C124" s="341"/>
      <c r="D124" s="331" t="n">
        <v>2</v>
      </c>
      <c r="E124" s="337" t="n">
        <v>2</v>
      </c>
      <c r="F124" s="341"/>
      <c r="G124" s="341"/>
      <c r="H124" s="341"/>
      <c r="I124" s="341"/>
      <c r="J124" s="342"/>
      <c r="K124" s="343"/>
      <c r="L124" s="338" t="n">
        <v>2</v>
      </c>
      <c r="M124" s="339" t="n">
        <v>2</v>
      </c>
    </row>
    <row r="125" customFormat="false" ht="12.8" hidden="false" customHeight="false" outlineLevel="0" collapsed="false">
      <c r="A125" s="335" t="s">
        <v>580</v>
      </c>
      <c r="B125" s="336" t="n">
        <v>5</v>
      </c>
      <c r="C125" s="341"/>
      <c r="D125" s="331" t="n">
        <v>13</v>
      </c>
      <c r="E125" s="337" t="n">
        <v>18</v>
      </c>
      <c r="F125" s="331" t="n">
        <v>5</v>
      </c>
      <c r="G125" s="341"/>
      <c r="H125" s="331" t="n">
        <v>15</v>
      </c>
      <c r="I125" s="331" t="n">
        <v>20</v>
      </c>
      <c r="J125" s="338" t="n">
        <v>10</v>
      </c>
      <c r="K125" s="343"/>
      <c r="L125" s="338" t="n">
        <v>28</v>
      </c>
      <c r="M125" s="339" t="n">
        <v>38</v>
      </c>
    </row>
    <row r="126" customFormat="false" ht="12.8" hidden="false" customHeight="false" outlineLevel="0" collapsed="false">
      <c r="A126" s="335" t="s">
        <v>584</v>
      </c>
      <c r="B126" s="336" t="n">
        <v>15</v>
      </c>
      <c r="C126" s="331" t="n">
        <v>62</v>
      </c>
      <c r="D126" s="331" t="n">
        <v>110</v>
      </c>
      <c r="E126" s="337" t="n">
        <v>187</v>
      </c>
      <c r="F126" s="331" t="n">
        <v>15</v>
      </c>
      <c r="G126" s="331" t="n">
        <v>60</v>
      </c>
      <c r="H126" s="331" t="n">
        <v>105</v>
      </c>
      <c r="I126" s="331" t="n">
        <v>185</v>
      </c>
      <c r="J126" s="338" t="n">
        <v>30</v>
      </c>
      <c r="K126" s="333" t="n">
        <v>122</v>
      </c>
      <c r="L126" s="338" t="n">
        <v>215</v>
      </c>
      <c r="M126" s="339" t="n">
        <v>372</v>
      </c>
    </row>
    <row r="127" customFormat="false" ht="12.8" hidden="false" customHeight="false" outlineLevel="0" collapsed="false">
      <c r="A127" s="335" t="s">
        <v>588</v>
      </c>
      <c r="B127" s="336" t="n">
        <v>10</v>
      </c>
      <c r="C127" s="341"/>
      <c r="D127" s="331" t="n">
        <v>24</v>
      </c>
      <c r="E127" s="337" t="n">
        <v>34</v>
      </c>
      <c r="F127" s="331" t="n">
        <v>10</v>
      </c>
      <c r="G127" s="341"/>
      <c r="H127" s="331" t="n">
        <v>25</v>
      </c>
      <c r="I127" s="331" t="n">
        <v>35</v>
      </c>
      <c r="J127" s="338" t="n">
        <v>20</v>
      </c>
      <c r="K127" s="343"/>
      <c r="L127" s="338" t="n">
        <v>49</v>
      </c>
      <c r="M127" s="339" t="n">
        <v>69</v>
      </c>
    </row>
    <row r="128" customFormat="false" ht="12.8" hidden="false" customHeight="false" outlineLevel="0" collapsed="false">
      <c r="A128" s="335" t="s">
        <v>592</v>
      </c>
      <c r="B128" s="340"/>
      <c r="C128" s="341"/>
      <c r="D128" s="331" t="n">
        <v>5</v>
      </c>
      <c r="E128" s="337" t="n">
        <v>5</v>
      </c>
      <c r="F128" s="341"/>
      <c r="G128" s="341"/>
      <c r="H128" s="331" t="n">
        <v>5</v>
      </c>
      <c r="I128" s="331" t="n">
        <v>5</v>
      </c>
      <c r="J128" s="342"/>
      <c r="K128" s="343"/>
      <c r="L128" s="338" t="n">
        <v>10</v>
      </c>
      <c r="M128" s="339" t="n">
        <v>10</v>
      </c>
    </row>
    <row r="129" customFormat="false" ht="12.8" hidden="false" customHeight="false" outlineLevel="0" collapsed="false">
      <c r="A129" s="335" t="s">
        <v>596</v>
      </c>
      <c r="B129" s="336" t="n">
        <v>2</v>
      </c>
      <c r="C129" s="341"/>
      <c r="D129" s="331" t="n">
        <v>7</v>
      </c>
      <c r="E129" s="337" t="n">
        <v>9</v>
      </c>
      <c r="F129" s="341"/>
      <c r="G129" s="341"/>
      <c r="H129" s="331" t="n">
        <v>5</v>
      </c>
      <c r="I129" s="331" t="n">
        <v>10</v>
      </c>
      <c r="J129" s="338" t="n">
        <v>2</v>
      </c>
      <c r="K129" s="343"/>
      <c r="L129" s="338" t="n">
        <v>12</v>
      </c>
      <c r="M129" s="339" t="n">
        <v>19</v>
      </c>
    </row>
    <row r="130" customFormat="false" ht="12.8" hidden="false" customHeight="false" outlineLevel="0" collapsed="false">
      <c r="A130" s="335" t="s">
        <v>600</v>
      </c>
      <c r="B130" s="336" t="n">
        <v>61</v>
      </c>
      <c r="C130" s="331" t="n">
        <v>46</v>
      </c>
      <c r="D130" s="331" t="n">
        <v>283</v>
      </c>
      <c r="E130" s="337" t="n">
        <v>390</v>
      </c>
      <c r="F130" s="331" t="n">
        <v>60</v>
      </c>
      <c r="G130" s="331" t="n">
        <v>45</v>
      </c>
      <c r="H130" s="331" t="n">
        <v>275</v>
      </c>
      <c r="I130" s="331" t="n">
        <v>380</v>
      </c>
      <c r="J130" s="338" t="n">
        <v>121</v>
      </c>
      <c r="K130" s="333" t="n">
        <v>91</v>
      </c>
      <c r="L130" s="338" t="n">
        <v>558</v>
      </c>
      <c r="M130" s="339" t="n">
        <v>770</v>
      </c>
    </row>
    <row r="131" customFormat="false" ht="12.8" hidden="false" customHeight="false" outlineLevel="0" collapsed="false">
      <c r="A131" s="335" t="s">
        <v>604</v>
      </c>
      <c r="B131" s="336" t="n">
        <v>1</v>
      </c>
      <c r="C131" s="341"/>
      <c r="D131" s="331" t="n">
        <v>15</v>
      </c>
      <c r="E131" s="337" t="n">
        <v>16</v>
      </c>
      <c r="F131" s="341"/>
      <c r="G131" s="341"/>
      <c r="H131" s="331" t="n">
        <v>15</v>
      </c>
      <c r="I131" s="331" t="n">
        <v>15</v>
      </c>
      <c r="J131" s="338" t="n">
        <v>1</v>
      </c>
      <c r="K131" s="343"/>
      <c r="L131" s="338" t="n">
        <v>30</v>
      </c>
      <c r="M131" s="339" t="n">
        <v>31</v>
      </c>
    </row>
    <row r="132" customFormat="false" ht="12.8" hidden="false" customHeight="false" outlineLevel="0" collapsed="false">
      <c r="A132" s="335" t="s">
        <v>608</v>
      </c>
      <c r="B132" s="336" t="n">
        <v>13</v>
      </c>
      <c r="C132" s="331" t="n">
        <v>19</v>
      </c>
      <c r="D132" s="331" t="n">
        <v>537</v>
      </c>
      <c r="E132" s="337" t="n">
        <v>569</v>
      </c>
      <c r="F132" s="331" t="n">
        <v>15</v>
      </c>
      <c r="G132" s="331" t="n">
        <v>20</v>
      </c>
      <c r="H132" s="331" t="n">
        <v>530</v>
      </c>
      <c r="I132" s="331" t="n">
        <v>560</v>
      </c>
      <c r="J132" s="338" t="n">
        <v>28</v>
      </c>
      <c r="K132" s="333" t="n">
        <v>39</v>
      </c>
      <c r="L132" s="338" t="n">
        <v>1067</v>
      </c>
      <c r="M132" s="339" t="n">
        <v>1129</v>
      </c>
    </row>
    <row r="133" customFormat="false" ht="12.8" hidden="false" customHeight="false" outlineLevel="0" collapsed="false">
      <c r="A133" s="335" t="s">
        <v>612</v>
      </c>
      <c r="B133" s="336" t="n">
        <v>9</v>
      </c>
      <c r="C133" s="331" t="n">
        <v>13</v>
      </c>
      <c r="D133" s="331" t="n">
        <v>15</v>
      </c>
      <c r="E133" s="337" t="n">
        <v>37</v>
      </c>
      <c r="F133" s="331" t="n">
        <v>10</v>
      </c>
      <c r="G133" s="331" t="n">
        <v>15</v>
      </c>
      <c r="H133" s="331" t="n">
        <v>15</v>
      </c>
      <c r="I133" s="331" t="n">
        <v>35</v>
      </c>
      <c r="J133" s="338" t="n">
        <v>19</v>
      </c>
      <c r="K133" s="333" t="n">
        <v>28</v>
      </c>
      <c r="L133" s="338" t="n">
        <v>30</v>
      </c>
      <c r="M133" s="339" t="n">
        <v>72</v>
      </c>
    </row>
    <row r="134" customFormat="false" ht="12.8" hidden="false" customHeight="false" outlineLevel="0" collapsed="false">
      <c r="A134" s="335" t="s">
        <v>616</v>
      </c>
      <c r="B134" s="340"/>
      <c r="C134" s="341"/>
      <c r="D134" s="331" t="n">
        <v>6</v>
      </c>
      <c r="E134" s="337" t="n">
        <v>6</v>
      </c>
      <c r="F134" s="341"/>
      <c r="G134" s="341"/>
      <c r="H134" s="331" t="n">
        <v>15</v>
      </c>
      <c r="I134" s="331" t="n">
        <v>15</v>
      </c>
      <c r="J134" s="342"/>
      <c r="K134" s="343"/>
      <c r="L134" s="338" t="n">
        <v>21</v>
      </c>
      <c r="M134" s="339" t="n">
        <v>21</v>
      </c>
    </row>
    <row r="135" customFormat="false" ht="12.8" hidden="false" customHeight="false" outlineLevel="0" collapsed="false">
      <c r="A135" s="335" t="s">
        <v>620</v>
      </c>
      <c r="B135" s="340"/>
      <c r="C135" s="341"/>
      <c r="D135" s="331" t="n">
        <v>2</v>
      </c>
      <c r="E135" s="337" t="n">
        <v>2</v>
      </c>
      <c r="F135" s="341"/>
      <c r="G135" s="341"/>
      <c r="H135" s="341"/>
      <c r="I135" s="341"/>
      <c r="J135" s="342"/>
      <c r="K135" s="343"/>
      <c r="L135" s="338" t="n">
        <v>2</v>
      </c>
      <c r="M135" s="339" t="n">
        <v>2</v>
      </c>
    </row>
    <row r="136" customFormat="false" ht="12.8" hidden="false" customHeight="false" outlineLevel="0" collapsed="false">
      <c r="A136" s="335" t="s">
        <v>624</v>
      </c>
      <c r="B136" s="336" t="n">
        <v>1</v>
      </c>
      <c r="C136" s="341"/>
      <c r="D136" s="331" t="n">
        <v>3</v>
      </c>
      <c r="E136" s="337" t="n">
        <v>4</v>
      </c>
      <c r="F136" s="341"/>
      <c r="G136" s="341"/>
      <c r="H136" s="331" t="n">
        <v>5</v>
      </c>
      <c r="I136" s="331" t="n">
        <v>5</v>
      </c>
      <c r="J136" s="338" t="n">
        <v>1</v>
      </c>
      <c r="K136" s="343"/>
      <c r="L136" s="338" t="n">
        <v>8</v>
      </c>
      <c r="M136" s="339" t="n">
        <v>9</v>
      </c>
    </row>
    <row r="137" customFormat="false" ht="12.8" hidden="false" customHeight="false" outlineLevel="0" collapsed="false">
      <c r="A137" s="335" t="s">
        <v>626</v>
      </c>
      <c r="B137" s="346" t="n">
        <v>8664</v>
      </c>
      <c r="C137" s="347" t="n">
        <v>4442</v>
      </c>
      <c r="D137" s="347" t="n">
        <v>48487</v>
      </c>
      <c r="E137" s="348" t="n">
        <v>61593</v>
      </c>
      <c r="F137" s="331" t="n">
        <v>8665</v>
      </c>
      <c r="G137" s="331" t="n">
        <v>4440</v>
      </c>
      <c r="H137" s="331" t="n">
        <v>47625</v>
      </c>
      <c r="I137" s="331" t="n">
        <v>60730</v>
      </c>
      <c r="J137" s="349" t="n">
        <v>17329</v>
      </c>
      <c r="K137" s="333" t="n">
        <v>8882</v>
      </c>
      <c r="L137" s="349" t="n">
        <v>96112</v>
      </c>
      <c r="M137" s="350" t="n">
        <v>122323</v>
      </c>
    </row>
    <row r="138" customFormat="false" ht="12.8" hidden="false" customHeight="false" outlineLevel="0" collapsed="false">
      <c r="A138" s="351" t="s">
        <v>903</v>
      </c>
      <c r="B138" s="352" t="n">
        <v>17325</v>
      </c>
      <c r="C138" s="353" t="n">
        <v>8891</v>
      </c>
      <c r="D138" s="353" t="n">
        <v>96957</v>
      </c>
      <c r="E138" s="354" t="n">
        <v>123173</v>
      </c>
      <c r="F138" s="352" t="n">
        <v>17330</v>
      </c>
      <c r="G138" s="353" t="n">
        <v>8875</v>
      </c>
      <c r="H138" s="353" t="n">
        <v>95235</v>
      </c>
      <c r="I138" s="354" t="n">
        <v>121420</v>
      </c>
      <c r="J138" s="355" t="n">
        <v>34655</v>
      </c>
      <c r="K138" s="355" t="n">
        <v>17766</v>
      </c>
      <c r="L138" s="355" t="n">
        <v>192192</v>
      </c>
      <c r="M138" s="356" t="n">
        <v>244593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33"/>
  <sheetViews>
    <sheetView showFormulas="false" showGridLines="true" showRowColHeaders="true" showZeros="true" rightToLeft="false" tabSelected="false" showOutlineSymbols="true" defaultGridColor="true" view="normal" topLeftCell="I1" colorId="64" zoomScale="168" zoomScaleNormal="168" zoomScalePageLayoutView="100" workbookViewId="0">
      <selection pane="topLeft" activeCell="G1" activeCellId="0" sqref="G1"/>
    </sheetView>
  </sheetViews>
  <sheetFormatPr defaultColWidth="11.53515625" defaultRowHeight="12.8" customHeight="true" zeroHeight="false" outlineLevelRow="0" outlineLevelCol="0"/>
  <cols>
    <col collapsed="false" customWidth="false" hidden="false" outlineLevel="0" max="13" min="1" style="1" width="11.53"/>
  </cols>
  <sheetData>
    <row r="1" customFormat="false" ht="12.8" hidden="false" customHeight="false" outlineLevel="0" collapsed="false">
      <c r="A1" s="357" t="s">
        <v>634</v>
      </c>
      <c r="B1" s="358" t="s">
        <v>484</v>
      </c>
      <c r="C1" s="359" t="s">
        <v>1086</v>
      </c>
      <c r="D1" s="359" t="s">
        <v>639</v>
      </c>
      <c r="E1" s="359" t="s">
        <v>640</v>
      </c>
      <c r="F1" s="360" t="s">
        <v>903</v>
      </c>
      <c r="G1" s="357" t="s">
        <v>1087</v>
      </c>
      <c r="H1" s="1" t="s">
        <v>1088</v>
      </c>
      <c r="I1" s="1" t="s">
        <v>1089</v>
      </c>
      <c r="J1" s="1" t="s">
        <v>638</v>
      </c>
      <c r="K1" s="1" t="s">
        <v>639</v>
      </c>
      <c r="L1" s="1" t="s">
        <v>640</v>
      </c>
      <c r="M1" s="1" t="s">
        <v>14</v>
      </c>
    </row>
    <row r="2" customFormat="false" ht="12.8" hidden="false" customHeight="false" outlineLevel="0" collapsed="false">
      <c r="A2" s="361" t="s">
        <v>107</v>
      </c>
      <c r="B2" s="362" t="n">
        <v>584</v>
      </c>
      <c r="C2" s="363" t="n">
        <v>1648</v>
      </c>
      <c r="D2" s="363" t="n">
        <f aca="false">+C2+B2</f>
        <v>2232</v>
      </c>
      <c r="E2" s="364" t="n">
        <v>3522</v>
      </c>
      <c r="F2" s="365" t="n">
        <v>5754</v>
      </c>
      <c r="G2" s="366" t="s">
        <v>107</v>
      </c>
      <c r="H2" s="1" t="n">
        <v>0.0222300635144672</v>
      </c>
      <c r="I2" s="73" t="n">
        <v>1684.63514467184</v>
      </c>
      <c r="J2" s="73" t="n">
        <v>596.982357092449</v>
      </c>
      <c r="K2" s="73" t="n">
        <v>2281.61750176429</v>
      </c>
      <c r="L2" s="73" t="n">
        <v>3600.29428369795</v>
      </c>
      <c r="M2" s="73" t="n">
        <v>5881.91178546225</v>
      </c>
    </row>
    <row r="3" customFormat="false" ht="12.8" hidden="false" customHeight="false" outlineLevel="0" collapsed="false">
      <c r="A3" s="366" t="s">
        <v>111</v>
      </c>
      <c r="B3" s="367" t="n">
        <v>93</v>
      </c>
      <c r="C3" s="255" t="n">
        <v>18</v>
      </c>
      <c r="D3" s="363" t="n">
        <f aca="false">+C3+B3</f>
        <v>111</v>
      </c>
      <c r="E3" s="368" t="n">
        <v>1033</v>
      </c>
      <c r="F3" s="369" t="n">
        <v>1144</v>
      </c>
      <c r="G3" s="366" t="s">
        <v>111</v>
      </c>
      <c r="H3" s="1" t="n">
        <v>0.530789245446661</v>
      </c>
      <c r="I3" s="73" t="n">
        <v>27.5542064180399</v>
      </c>
      <c r="J3" s="73" t="n">
        <v>142.363399826539</v>
      </c>
      <c r="K3" s="73" t="n">
        <v>169.917606244579</v>
      </c>
      <c r="L3" s="73" t="n">
        <v>1581.3052905464</v>
      </c>
      <c r="M3" s="73" t="n">
        <v>1751.22289679098</v>
      </c>
    </row>
    <row r="4" customFormat="false" ht="12.8" hidden="false" customHeight="false" outlineLevel="0" collapsed="false">
      <c r="A4" s="366" t="s">
        <v>115</v>
      </c>
      <c r="B4" s="367" t="n">
        <v>43</v>
      </c>
      <c r="C4" s="255" t="n">
        <v>33</v>
      </c>
      <c r="D4" s="363" t="n">
        <f aca="false">+C4+B4</f>
        <v>76</v>
      </c>
      <c r="E4" s="368" t="n">
        <v>1267</v>
      </c>
      <c r="F4" s="369" t="n">
        <v>1343</v>
      </c>
      <c r="G4" s="366" t="s">
        <v>115</v>
      </c>
      <c r="H4" s="1" t="n">
        <v>0.401730531520396</v>
      </c>
      <c r="I4" s="73" t="n">
        <v>46.2571075401731</v>
      </c>
      <c r="J4" s="73" t="n">
        <v>60.274412855377</v>
      </c>
      <c r="K4" s="73" t="n">
        <v>106.53152039555</v>
      </c>
      <c r="L4" s="73" t="n">
        <v>1775.99258343634</v>
      </c>
      <c r="M4" s="73" t="n">
        <v>1882.52410383189</v>
      </c>
    </row>
    <row r="5" customFormat="false" ht="12.8" hidden="false" customHeight="false" outlineLevel="0" collapsed="false">
      <c r="A5" s="366" t="s">
        <v>119</v>
      </c>
      <c r="B5" s="367" t="n">
        <v>55</v>
      </c>
      <c r="C5" s="255" t="n">
        <v>26</v>
      </c>
      <c r="D5" s="363" t="n">
        <f aca="false">+C5+B5</f>
        <v>81</v>
      </c>
      <c r="E5" s="368" t="n">
        <v>545</v>
      </c>
      <c r="F5" s="369" t="n">
        <v>626</v>
      </c>
      <c r="G5" s="366" t="s">
        <v>119</v>
      </c>
      <c r="H5" s="1" t="n">
        <v>0.49390243902439</v>
      </c>
      <c r="I5" s="73" t="n">
        <v>38.8414634146342</v>
      </c>
      <c r="J5" s="73" t="n">
        <v>82.1646341463415</v>
      </c>
      <c r="K5" s="73" t="n">
        <v>121.006097560976</v>
      </c>
      <c r="L5" s="73" t="n">
        <v>814.176829268293</v>
      </c>
      <c r="M5" s="73" t="n">
        <v>935.182926829268</v>
      </c>
    </row>
    <row r="6" customFormat="false" ht="12.8" hidden="false" customHeight="false" outlineLevel="0" collapsed="false">
      <c r="A6" s="366" t="s">
        <v>123</v>
      </c>
      <c r="B6" s="367"/>
      <c r="C6" s="255"/>
      <c r="D6" s="363" t="n">
        <f aca="false">+C6+B6</f>
        <v>0</v>
      </c>
      <c r="E6" s="368" t="n">
        <v>6</v>
      </c>
      <c r="F6" s="369" t="n">
        <v>6</v>
      </c>
      <c r="G6" s="366" t="s">
        <v>123</v>
      </c>
      <c r="H6" s="1" t="n">
        <v>0.4</v>
      </c>
      <c r="I6" s="73" t="n">
        <v>0</v>
      </c>
      <c r="J6" s="73" t="n">
        <v>0</v>
      </c>
      <c r="K6" s="73" t="n">
        <v>0</v>
      </c>
      <c r="L6" s="73" t="n">
        <v>8.4</v>
      </c>
      <c r="M6" s="73" t="n">
        <v>8.4</v>
      </c>
    </row>
    <row r="7" customFormat="false" ht="12.8" hidden="false" customHeight="false" outlineLevel="0" collapsed="false">
      <c r="A7" s="366" t="s">
        <v>127</v>
      </c>
      <c r="B7" s="367" t="n">
        <v>10</v>
      </c>
      <c r="C7" s="255" t="n">
        <v>36</v>
      </c>
      <c r="D7" s="363" t="n">
        <f aca="false">+C7+B7</f>
        <v>46</v>
      </c>
      <c r="E7" s="368" t="n">
        <v>262</v>
      </c>
      <c r="F7" s="369" t="n">
        <v>308</v>
      </c>
      <c r="G7" s="366" t="s">
        <v>127</v>
      </c>
      <c r="H7" s="1" t="n">
        <v>0.450292397660819</v>
      </c>
      <c r="I7" s="73" t="n">
        <v>52.2105263157895</v>
      </c>
      <c r="J7" s="73" t="n">
        <v>14.5029239766082</v>
      </c>
      <c r="K7" s="73" t="n">
        <v>66.7134502923977</v>
      </c>
      <c r="L7" s="73" t="n">
        <v>379.976608187135</v>
      </c>
      <c r="M7" s="73" t="n">
        <v>446.690058479532</v>
      </c>
    </row>
    <row r="8" customFormat="false" ht="12.8" hidden="false" customHeight="false" outlineLevel="0" collapsed="false">
      <c r="A8" s="366" t="s">
        <v>131</v>
      </c>
      <c r="B8" s="367" t="n">
        <v>1</v>
      </c>
      <c r="C8" s="255" t="n">
        <v>1</v>
      </c>
      <c r="D8" s="363" t="n">
        <f aca="false">+C8+B8</f>
        <v>2</v>
      </c>
      <c r="E8" s="368" t="n">
        <v>46</v>
      </c>
      <c r="F8" s="369" t="n">
        <v>48</v>
      </c>
      <c r="G8" s="366" t="s">
        <v>131</v>
      </c>
      <c r="H8" s="1" t="n">
        <v>0.695652173913044</v>
      </c>
      <c r="I8" s="73" t="n">
        <v>1.69565217391304</v>
      </c>
      <c r="J8" s="73" t="n">
        <v>1.69565217391304</v>
      </c>
      <c r="K8" s="73" t="n">
        <v>3.39130434782609</v>
      </c>
      <c r="L8" s="73" t="n">
        <v>78</v>
      </c>
      <c r="M8" s="73" t="n">
        <v>81.3913043478261</v>
      </c>
    </row>
    <row r="9" customFormat="false" ht="12.8" hidden="false" customHeight="false" outlineLevel="0" collapsed="false">
      <c r="A9" s="366" t="s">
        <v>135</v>
      </c>
      <c r="B9" s="367" t="n">
        <v>218</v>
      </c>
      <c r="C9" s="255" t="n">
        <v>658</v>
      </c>
      <c r="D9" s="363" t="n">
        <f aca="false">+C9+B9</f>
        <v>876</v>
      </c>
      <c r="E9" s="368" t="n">
        <v>7404</v>
      </c>
      <c r="F9" s="369" t="n">
        <v>8280</v>
      </c>
      <c r="G9" s="366" t="s">
        <v>135</v>
      </c>
      <c r="H9" s="1" t="n">
        <v>0.0392411642411642</v>
      </c>
      <c r="I9" s="73" t="n">
        <v>683.820686070686</v>
      </c>
      <c r="J9" s="73" t="n">
        <v>226.554573804574</v>
      </c>
      <c r="K9" s="73" t="n">
        <v>910.37525987526</v>
      </c>
      <c r="L9" s="73" t="n">
        <v>7694.54158004158</v>
      </c>
      <c r="M9" s="73" t="n">
        <v>8604.91683991684</v>
      </c>
    </row>
    <row r="10" customFormat="false" ht="12.8" hidden="false" customHeight="false" outlineLevel="0" collapsed="false">
      <c r="A10" s="366" t="s">
        <v>139</v>
      </c>
      <c r="B10" s="367" t="n">
        <v>40</v>
      </c>
      <c r="C10" s="255" t="n">
        <v>31</v>
      </c>
      <c r="D10" s="363" t="n">
        <f aca="false">+C10+B10</f>
        <v>71</v>
      </c>
      <c r="E10" s="368" t="n">
        <v>109</v>
      </c>
      <c r="F10" s="369" t="n">
        <v>180</v>
      </c>
      <c r="G10" s="366" t="s">
        <v>139</v>
      </c>
      <c r="H10" s="1" t="n">
        <v>0.309278350515464</v>
      </c>
      <c r="I10" s="73" t="n">
        <v>40.5876288659794</v>
      </c>
      <c r="J10" s="73" t="n">
        <v>52.3711340206186</v>
      </c>
      <c r="K10" s="73" t="n">
        <v>92.9587628865979</v>
      </c>
      <c r="L10" s="73" t="n">
        <v>142.711340206186</v>
      </c>
      <c r="M10" s="73" t="n">
        <v>235.670103092784</v>
      </c>
    </row>
    <row r="11" customFormat="false" ht="12.8" hidden="false" customHeight="false" outlineLevel="0" collapsed="false">
      <c r="A11" s="366" t="s">
        <v>143</v>
      </c>
      <c r="B11" s="367"/>
      <c r="C11" s="255"/>
      <c r="D11" s="363" t="n">
        <f aca="false">+C11+B11</f>
        <v>0</v>
      </c>
      <c r="E11" s="368" t="n">
        <v>1</v>
      </c>
      <c r="F11" s="369" t="n">
        <v>1</v>
      </c>
      <c r="G11" s="366"/>
      <c r="I11" s="73" t="n">
        <v>0</v>
      </c>
      <c r="J11" s="73" t="n">
        <v>0</v>
      </c>
      <c r="K11" s="73" t="n">
        <v>0</v>
      </c>
      <c r="L11" s="73" t="n">
        <v>1</v>
      </c>
      <c r="M11" s="73" t="n">
        <v>1</v>
      </c>
    </row>
    <row r="12" customFormat="false" ht="12.8" hidden="false" customHeight="false" outlineLevel="0" collapsed="false">
      <c r="A12" s="366" t="s">
        <v>147</v>
      </c>
      <c r="B12" s="367"/>
      <c r="C12" s="255"/>
      <c r="D12" s="363" t="n">
        <f aca="false">+C12+B12</f>
        <v>0</v>
      </c>
      <c r="E12" s="368" t="n">
        <v>1</v>
      </c>
      <c r="F12" s="369" t="n">
        <v>1</v>
      </c>
      <c r="G12" s="366"/>
      <c r="I12" s="73" t="n">
        <v>0</v>
      </c>
      <c r="J12" s="73" t="n">
        <v>0</v>
      </c>
      <c r="K12" s="73" t="n">
        <v>0</v>
      </c>
      <c r="L12" s="73" t="n">
        <v>1</v>
      </c>
      <c r="M12" s="73" t="n">
        <v>1</v>
      </c>
    </row>
    <row r="13" customFormat="false" ht="12.8" hidden="false" customHeight="false" outlineLevel="0" collapsed="false">
      <c r="A13" s="366" t="s">
        <v>151</v>
      </c>
      <c r="B13" s="367" t="n">
        <v>2</v>
      </c>
      <c r="C13" s="255" t="n">
        <v>21</v>
      </c>
      <c r="D13" s="363" t="n">
        <f aca="false">+C13+B13</f>
        <v>23</v>
      </c>
      <c r="E13" s="368" t="n">
        <v>124</v>
      </c>
      <c r="F13" s="369" t="n">
        <v>147</v>
      </c>
      <c r="G13" s="366" t="s">
        <v>151</v>
      </c>
      <c r="H13" s="1" t="n">
        <v>0.253333333333333</v>
      </c>
      <c r="I13" s="73" t="n">
        <v>26.32</v>
      </c>
      <c r="J13" s="73" t="n">
        <v>2.50666666666667</v>
      </c>
      <c r="K13" s="73" t="n">
        <v>28.8266666666667</v>
      </c>
      <c r="L13" s="73" t="n">
        <v>155.413333333333</v>
      </c>
      <c r="M13" s="73" t="n">
        <v>184.24</v>
      </c>
    </row>
    <row r="14" customFormat="false" ht="12.8" hidden="false" customHeight="false" outlineLevel="0" collapsed="false">
      <c r="A14" s="366" t="s">
        <v>155</v>
      </c>
      <c r="B14" s="367" t="n">
        <v>10</v>
      </c>
      <c r="C14" s="255" t="n">
        <v>15</v>
      </c>
      <c r="D14" s="363" t="n">
        <f aca="false">+C14+B14</f>
        <v>25</v>
      </c>
      <c r="E14" s="368" t="n">
        <v>140</v>
      </c>
      <c r="F14" s="369" t="n">
        <v>165</v>
      </c>
      <c r="G14" s="366" t="s">
        <v>155</v>
      </c>
      <c r="H14" s="1" t="n">
        <v>0.224489795918367</v>
      </c>
      <c r="I14" s="73" t="n">
        <v>18.3673469387755</v>
      </c>
      <c r="J14" s="73" t="n">
        <v>12.2448979591837</v>
      </c>
      <c r="K14" s="73" t="n">
        <v>30.6122448979592</v>
      </c>
      <c r="L14" s="73" t="n">
        <v>171.428571428571</v>
      </c>
      <c r="M14" s="73" t="n">
        <v>202.040816326531</v>
      </c>
    </row>
    <row r="15" customFormat="false" ht="12.8" hidden="false" customHeight="false" outlineLevel="0" collapsed="false">
      <c r="A15" s="366" t="s">
        <v>159</v>
      </c>
      <c r="B15" s="367" t="n">
        <v>1</v>
      </c>
      <c r="C15" s="255"/>
      <c r="D15" s="363" t="n">
        <f aca="false">+C15+B15</f>
        <v>1</v>
      </c>
      <c r="E15" s="368" t="n">
        <v>2</v>
      </c>
      <c r="F15" s="369" t="n">
        <v>3</v>
      </c>
      <c r="G15" s="366" t="s">
        <v>159</v>
      </c>
      <c r="H15" s="1" t="n">
        <v>0.333333333333333</v>
      </c>
      <c r="I15" s="73" t="n">
        <v>0</v>
      </c>
      <c r="J15" s="73" t="n">
        <v>1.33333333333333</v>
      </c>
      <c r="K15" s="73" t="n">
        <v>1.33333333333333</v>
      </c>
      <c r="L15" s="73" t="n">
        <v>2.66666666666667</v>
      </c>
      <c r="M15" s="73" t="n">
        <v>4</v>
      </c>
    </row>
    <row r="16" customFormat="false" ht="12.8" hidden="false" customHeight="false" outlineLevel="0" collapsed="false">
      <c r="A16" s="366" t="s">
        <v>163</v>
      </c>
      <c r="B16" s="367" t="n">
        <v>3</v>
      </c>
      <c r="C16" s="255" t="n">
        <v>4</v>
      </c>
      <c r="D16" s="363" t="n">
        <f aca="false">+C16+B16</f>
        <v>7</v>
      </c>
      <c r="E16" s="368" t="n">
        <v>72</v>
      </c>
      <c r="F16" s="369" t="n">
        <v>79</v>
      </c>
      <c r="G16" s="366" t="s">
        <v>163</v>
      </c>
      <c r="H16" s="1" t="n">
        <v>0.545454545454545</v>
      </c>
      <c r="I16" s="73" t="n">
        <v>6.18181818181818</v>
      </c>
      <c r="J16" s="73" t="n">
        <v>4.63636363636364</v>
      </c>
      <c r="K16" s="73" t="n">
        <v>10.8181818181818</v>
      </c>
      <c r="L16" s="73" t="n">
        <v>111.272727272727</v>
      </c>
      <c r="M16" s="73" t="n">
        <v>122.090909090909</v>
      </c>
    </row>
    <row r="17" customFormat="false" ht="12.8" hidden="false" customHeight="false" outlineLevel="0" collapsed="false">
      <c r="A17" s="366" t="s">
        <v>167</v>
      </c>
      <c r="B17" s="367" t="n">
        <v>0</v>
      </c>
      <c r="C17" s="255" t="n">
        <v>1</v>
      </c>
      <c r="D17" s="363" t="n">
        <f aca="false">+C17+B17</f>
        <v>1</v>
      </c>
      <c r="E17" s="368" t="n">
        <v>3</v>
      </c>
      <c r="F17" s="369" t="n">
        <v>4</v>
      </c>
      <c r="G17" s="366" t="s">
        <v>167</v>
      </c>
      <c r="H17" s="1" t="n">
        <v>0</v>
      </c>
      <c r="I17" s="73" t="n">
        <v>1</v>
      </c>
      <c r="J17" s="73" t="n">
        <v>0</v>
      </c>
      <c r="K17" s="73" t="n">
        <v>1</v>
      </c>
      <c r="L17" s="73" t="n">
        <v>3</v>
      </c>
      <c r="M17" s="73" t="n">
        <v>4</v>
      </c>
    </row>
    <row r="18" customFormat="false" ht="12.8" hidden="false" customHeight="false" outlineLevel="0" collapsed="false">
      <c r="A18" s="366" t="s">
        <v>171</v>
      </c>
      <c r="B18" s="367" t="n">
        <v>2</v>
      </c>
      <c r="C18" s="255" t="n">
        <v>15</v>
      </c>
      <c r="D18" s="363" t="n">
        <f aca="false">+C18+B18</f>
        <v>17</v>
      </c>
      <c r="E18" s="368" t="n">
        <v>35</v>
      </c>
      <c r="F18" s="369" t="n">
        <v>52</v>
      </c>
      <c r="G18" s="366" t="s">
        <v>171</v>
      </c>
      <c r="H18" s="1" t="n">
        <v>0.276595744680851</v>
      </c>
      <c r="I18" s="73" t="n">
        <v>19.1489361702128</v>
      </c>
      <c r="J18" s="73" t="n">
        <v>2.5531914893617</v>
      </c>
      <c r="K18" s="73" t="n">
        <v>21.7021276595745</v>
      </c>
      <c r="L18" s="73" t="n">
        <v>44.6808510638298</v>
      </c>
      <c r="M18" s="73" t="n">
        <v>66.3829787234043</v>
      </c>
    </row>
    <row r="19" customFormat="false" ht="12.8" hidden="false" customHeight="false" outlineLevel="0" collapsed="false">
      <c r="A19" s="366" t="s">
        <v>175</v>
      </c>
      <c r="B19" s="367" t="n">
        <v>1</v>
      </c>
      <c r="C19" s="255"/>
      <c r="D19" s="363" t="n">
        <f aca="false">+C19+B19</f>
        <v>1</v>
      </c>
      <c r="E19" s="368" t="n">
        <v>1</v>
      </c>
      <c r="F19" s="369" t="n">
        <v>2</v>
      </c>
      <c r="G19" s="366" t="s">
        <v>175</v>
      </c>
      <c r="H19" s="1" t="n">
        <v>0</v>
      </c>
      <c r="I19" s="73" t="n">
        <v>0</v>
      </c>
      <c r="J19" s="73" t="n">
        <v>1</v>
      </c>
      <c r="K19" s="73" t="n">
        <v>1</v>
      </c>
      <c r="L19" s="73" t="n">
        <v>1</v>
      </c>
      <c r="M19" s="73" t="n">
        <v>2</v>
      </c>
    </row>
    <row r="20" customFormat="false" ht="12.8" hidden="false" customHeight="false" outlineLevel="0" collapsed="false">
      <c r="A20" s="366" t="s">
        <v>179</v>
      </c>
      <c r="B20" s="367" t="n">
        <v>501</v>
      </c>
      <c r="C20" s="255" t="n">
        <v>403</v>
      </c>
      <c r="D20" s="363" t="n">
        <f aca="false">+C20+B20</f>
        <v>904</v>
      </c>
      <c r="E20" s="368" t="n">
        <v>3328</v>
      </c>
      <c r="F20" s="369" t="n">
        <v>4232</v>
      </c>
      <c r="G20" s="366" t="s">
        <v>179</v>
      </c>
      <c r="H20" s="1" t="n">
        <v>0.347399411187439</v>
      </c>
      <c r="I20" s="73" t="n">
        <v>543.001962708538</v>
      </c>
      <c r="J20" s="73" t="n">
        <v>675.047105004907</v>
      </c>
      <c r="K20" s="73" t="n">
        <v>1218.04906771344</v>
      </c>
      <c r="L20" s="73" t="n">
        <v>4484.1452404318</v>
      </c>
      <c r="M20" s="73" t="n">
        <v>5702.19430814524</v>
      </c>
    </row>
    <row r="21" customFormat="false" ht="12.8" hidden="false" customHeight="false" outlineLevel="0" collapsed="false">
      <c r="A21" s="366" t="s">
        <v>183</v>
      </c>
      <c r="B21" s="367" t="n">
        <v>53</v>
      </c>
      <c r="C21" s="255" t="n">
        <v>14</v>
      </c>
      <c r="D21" s="363" t="n">
        <f aca="false">+C21+B21</f>
        <v>67</v>
      </c>
      <c r="E21" s="368" t="n">
        <v>96</v>
      </c>
      <c r="F21" s="369" t="n">
        <v>163</v>
      </c>
      <c r="G21" s="366" t="s">
        <v>183</v>
      </c>
      <c r="H21" s="1" t="n">
        <v>0.149425287356322</v>
      </c>
      <c r="I21" s="73" t="n">
        <v>16.0919540229885</v>
      </c>
      <c r="J21" s="73" t="n">
        <v>60.9195402298851</v>
      </c>
      <c r="K21" s="73" t="n">
        <v>77.0114942528736</v>
      </c>
      <c r="L21" s="73" t="n">
        <v>110.344827586207</v>
      </c>
      <c r="M21" s="73" t="n">
        <v>187.35632183908</v>
      </c>
    </row>
    <row r="22" customFormat="false" ht="12.8" hidden="false" customHeight="false" outlineLevel="0" collapsed="false">
      <c r="A22" s="366" t="s">
        <v>187</v>
      </c>
      <c r="B22" s="367" t="n">
        <v>47</v>
      </c>
      <c r="C22" s="255" t="n">
        <v>64</v>
      </c>
      <c r="D22" s="363" t="n">
        <f aca="false">+C22+B22</f>
        <v>111</v>
      </c>
      <c r="E22" s="368" t="n">
        <v>864</v>
      </c>
      <c r="F22" s="369" t="n">
        <v>975</v>
      </c>
      <c r="G22" s="366" t="s">
        <v>187</v>
      </c>
      <c r="H22" s="1" t="n">
        <v>0.162337662337662</v>
      </c>
      <c r="I22" s="73" t="n">
        <v>74.3896103896104</v>
      </c>
      <c r="J22" s="73" t="n">
        <v>54.6298701298701</v>
      </c>
      <c r="K22" s="73" t="n">
        <v>129.019480519481</v>
      </c>
      <c r="L22" s="73" t="n">
        <v>1004.25974025974</v>
      </c>
      <c r="M22" s="73" t="n">
        <v>1133.27922077922</v>
      </c>
    </row>
    <row r="23" customFormat="false" ht="12.8" hidden="false" customHeight="false" outlineLevel="0" collapsed="false">
      <c r="A23" s="366" t="s">
        <v>191</v>
      </c>
      <c r="B23" s="367" t="n">
        <v>211</v>
      </c>
      <c r="C23" s="255" t="n">
        <v>736</v>
      </c>
      <c r="D23" s="363" t="n">
        <f aca="false">+C23+B23</f>
        <v>947</v>
      </c>
      <c r="E23" s="368" t="n">
        <v>2497</v>
      </c>
      <c r="F23" s="369" t="n">
        <v>3444</v>
      </c>
      <c r="G23" s="366" t="s">
        <v>191</v>
      </c>
      <c r="H23" s="1" t="n">
        <v>0.648135593220339</v>
      </c>
      <c r="I23" s="73" t="n">
        <v>1213.02779661017</v>
      </c>
      <c r="J23" s="73" t="n">
        <v>347.756610169492</v>
      </c>
      <c r="K23" s="73" t="n">
        <v>1560.78440677966</v>
      </c>
      <c r="L23" s="73" t="n">
        <v>4115.39457627119</v>
      </c>
      <c r="M23" s="73" t="n">
        <v>5676.17898305085</v>
      </c>
    </row>
    <row r="24" customFormat="false" ht="12.8" hidden="false" customHeight="false" outlineLevel="0" collapsed="false">
      <c r="A24" s="366" t="s">
        <v>195</v>
      </c>
      <c r="B24" s="367" t="n">
        <v>3</v>
      </c>
      <c r="C24" s="255" t="n">
        <v>2</v>
      </c>
      <c r="D24" s="363" t="n">
        <f aca="false">+C24+B24</f>
        <v>5</v>
      </c>
      <c r="E24" s="368" t="n">
        <v>17</v>
      </c>
      <c r="F24" s="369" t="n">
        <v>22</v>
      </c>
      <c r="G24" s="366" t="s">
        <v>195</v>
      </c>
      <c r="H24" s="1" t="n">
        <v>0</v>
      </c>
      <c r="I24" s="73" t="n">
        <v>2</v>
      </c>
      <c r="J24" s="73" t="n">
        <v>3</v>
      </c>
      <c r="K24" s="73" t="n">
        <v>5</v>
      </c>
      <c r="L24" s="73" t="n">
        <v>17</v>
      </c>
      <c r="M24" s="73" t="n">
        <v>22</v>
      </c>
    </row>
    <row r="25" customFormat="false" ht="12.8" hidden="false" customHeight="false" outlineLevel="0" collapsed="false">
      <c r="A25" s="366" t="s">
        <v>199</v>
      </c>
      <c r="B25" s="367" t="n">
        <v>56</v>
      </c>
      <c r="C25" s="255" t="n">
        <v>123</v>
      </c>
      <c r="D25" s="363" t="n">
        <f aca="false">+C25+B25</f>
        <v>179</v>
      </c>
      <c r="E25" s="368" t="n">
        <v>433</v>
      </c>
      <c r="F25" s="369" t="n">
        <v>612</v>
      </c>
      <c r="G25" s="366" t="s">
        <v>199</v>
      </c>
      <c r="H25" s="1" t="n">
        <v>0.207182320441989</v>
      </c>
      <c r="I25" s="73" t="n">
        <v>148.483425414365</v>
      </c>
      <c r="J25" s="73" t="n">
        <v>67.6022099447514</v>
      </c>
      <c r="K25" s="73" t="n">
        <v>216.085635359116</v>
      </c>
      <c r="L25" s="73" t="n">
        <v>522.709944751381</v>
      </c>
      <c r="M25" s="73" t="n">
        <v>738.795580110497</v>
      </c>
    </row>
    <row r="26" customFormat="false" ht="12.8" hidden="false" customHeight="false" outlineLevel="0" collapsed="false">
      <c r="A26" s="366" t="s">
        <v>203</v>
      </c>
      <c r="B26" s="367"/>
      <c r="C26" s="255" t="n">
        <v>8</v>
      </c>
      <c r="D26" s="363" t="n">
        <f aca="false">+C26+B26</f>
        <v>8</v>
      </c>
      <c r="E26" s="368" t="n">
        <v>41</v>
      </c>
      <c r="F26" s="369" t="n">
        <v>49</v>
      </c>
      <c r="G26" s="366" t="s">
        <v>203</v>
      </c>
      <c r="H26" s="1" t="n">
        <v>0.0512820512820513</v>
      </c>
      <c r="I26" s="73" t="n">
        <v>8.41025641025641</v>
      </c>
      <c r="J26" s="73" t="n">
        <v>0</v>
      </c>
      <c r="K26" s="73" t="n">
        <v>8.41025641025641</v>
      </c>
      <c r="L26" s="73" t="n">
        <v>43.1025641025641</v>
      </c>
      <c r="M26" s="73" t="n">
        <v>51.5128205128205</v>
      </c>
    </row>
    <row r="27" customFormat="false" ht="12.8" hidden="false" customHeight="false" outlineLevel="0" collapsed="false">
      <c r="A27" s="366" t="s">
        <v>207</v>
      </c>
      <c r="B27" s="367" t="n">
        <v>101</v>
      </c>
      <c r="C27" s="255" t="n">
        <v>32</v>
      </c>
      <c r="D27" s="363" t="n">
        <f aca="false">+C27+B27</f>
        <v>133</v>
      </c>
      <c r="E27" s="368" t="n">
        <v>693</v>
      </c>
      <c r="F27" s="369" t="n">
        <v>826</v>
      </c>
      <c r="G27" s="366" t="s">
        <v>207</v>
      </c>
      <c r="H27" s="1" t="n">
        <v>0.312617702448211</v>
      </c>
      <c r="I27" s="73" t="n">
        <v>42.0037664783428</v>
      </c>
      <c r="J27" s="73" t="n">
        <v>132.574387947269</v>
      </c>
      <c r="K27" s="73" t="n">
        <v>174.578154425612</v>
      </c>
      <c r="L27" s="73" t="n">
        <v>909.64406779661</v>
      </c>
      <c r="M27" s="73" t="n">
        <v>1084.22222222222</v>
      </c>
    </row>
    <row r="28" customFormat="false" ht="12.8" hidden="false" customHeight="false" outlineLevel="0" collapsed="false">
      <c r="A28" s="366" t="s">
        <v>211</v>
      </c>
      <c r="B28" s="367"/>
      <c r="C28" s="255"/>
      <c r="D28" s="363" t="n">
        <f aca="false">+C28+B28</f>
        <v>0</v>
      </c>
      <c r="E28" s="368" t="n">
        <v>0</v>
      </c>
      <c r="F28" s="369" t="n">
        <v>0</v>
      </c>
      <c r="G28" s="366"/>
      <c r="I28" s="73" t="n">
        <v>0</v>
      </c>
      <c r="J28" s="73" t="n">
        <v>0</v>
      </c>
      <c r="K28" s="73" t="n">
        <v>0</v>
      </c>
      <c r="L28" s="73" t="n">
        <v>0</v>
      </c>
      <c r="M28" s="73" t="n">
        <v>0</v>
      </c>
    </row>
    <row r="29" customFormat="false" ht="12.8" hidden="false" customHeight="false" outlineLevel="0" collapsed="false">
      <c r="A29" s="366" t="s">
        <v>215</v>
      </c>
      <c r="B29" s="367" t="n">
        <v>2</v>
      </c>
      <c r="C29" s="255" t="n">
        <v>5</v>
      </c>
      <c r="D29" s="363" t="n">
        <f aca="false">+C29+B29</f>
        <v>7</v>
      </c>
      <c r="E29" s="368" t="n">
        <v>101</v>
      </c>
      <c r="F29" s="369" t="n">
        <v>108</v>
      </c>
      <c r="G29" s="366" t="s">
        <v>215</v>
      </c>
      <c r="H29" s="1" t="n">
        <v>0.178571428571429</v>
      </c>
      <c r="I29" s="73" t="n">
        <v>5.89285714285714</v>
      </c>
      <c r="J29" s="73" t="n">
        <v>2.35714285714286</v>
      </c>
      <c r="K29" s="73" t="n">
        <v>8.25</v>
      </c>
      <c r="L29" s="73" t="n">
        <v>119.035714285714</v>
      </c>
      <c r="M29" s="73" t="n">
        <v>127.285714285714</v>
      </c>
    </row>
    <row r="30" customFormat="false" ht="12.8" hidden="false" customHeight="false" outlineLevel="0" collapsed="false">
      <c r="A30" s="366" t="s">
        <v>219</v>
      </c>
      <c r="B30" s="367"/>
      <c r="C30" s="255"/>
      <c r="D30" s="363" t="n">
        <f aca="false">+C30+B30</f>
        <v>0</v>
      </c>
      <c r="E30" s="368" t="n">
        <v>6</v>
      </c>
      <c r="F30" s="369" t="n">
        <v>6</v>
      </c>
      <c r="G30" s="366" t="s">
        <v>219</v>
      </c>
      <c r="H30" s="1" t="n">
        <v>0.5</v>
      </c>
      <c r="I30" s="73" t="n">
        <v>0</v>
      </c>
      <c r="J30" s="73" t="n">
        <v>0</v>
      </c>
      <c r="K30" s="73" t="n">
        <v>0</v>
      </c>
      <c r="L30" s="73" t="n">
        <v>9</v>
      </c>
      <c r="M30" s="73" t="n">
        <v>9</v>
      </c>
    </row>
    <row r="31" customFormat="false" ht="12.8" hidden="false" customHeight="false" outlineLevel="0" collapsed="false">
      <c r="A31" s="366" t="s">
        <v>223</v>
      </c>
      <c r="B31" s="367" t="n">
        <v>26</v>
      </c>
      <c r="C31" s="255" t="n">
        <v>83</v>
      </c>
      <c r="D31" s="363" t="n">
        <f aca="false">+C31+B31</f>
        <v>109</v>
      </c>
      <c r="E31" s="368" t="n">
        <v>151</v>
      </c>
      <c r="F31" s="369" t="n">
        <v>260</v>
      </c>
      <c r="G31" s="366" t="s">
        <v>223</v>
      </c>
      <c r="H31" s="1" t="n">
        <v>0.356435643564356</v>
      </c>
      <c r="I31" s="73" t="n">
        <v>112.584158415842</v>
      </c>
      <c r="J31" s="73" t="n">
        <v>35.2673267326733</v>
      </c>
      <c r="K31" s="73" t="n">
        <v>147.851485148515</v>
      </c>
      <c r="L31" s="73" t="n">
        <v>204.821782178218</v>
      </c>
      <c r="M31" s="73" t="n">
        <v>352.673267326733</v>
      </c>
    </row>
    <row r="32" customFormat="false" ht="12.8" hidden="false" customHeight="false" outlineLevel="0" collapsed="false">
      <c r="A32" s="366" t="s">
        <v>227</v>
      </c>
      <c r="B32" s="367"/>
      <c r="C32" s="255"/>
      <c r="D32" s="363" t="n">
        <f aca="false">+C32+B32</f>
        <v>0</v>
      </c>
      <c r="E32" s="368" t="n">
        <v>3</v>
      </c>
      <c r="F32" s="369" t="n">
        <v>3</v>
      </c>
      <c r="G32" s="366" t="s">
        <v>227</v>
      </c>
      <c r="H32" s="1" t="n">
        <v>0.5</v>
      </c>
      <c r="I32" s="73" t="n">
        <v>0</v>
      </c>
      <c r="J32" s="73" t="n">
        <v>0</v>
      </c>
      <c r="K32" s="73" t="n">
        <v>0</v>
      </c>
      <c r="L32" s="73" t="n">
        <v>4.5</v>
      </c>
      <c r="M32" s="73" t="n">
        <v>4.5</v>
      </c>
    </row>
    <row r="33" customFormat="false" ht="12.8" hidden="false" customHeight="false" outlineLevel="0" collapsed="false">
      <c r="A33" s="366" t="s">
        <v>231</v>
      </c>
      <c r="B33" s="367" t="n">
        <v>4</v>
      </c>
      <c r="C33" s="255"/>
      <c r="D33" s="363" t="n">
        <f aca="false">+C33+B33</f>
        <v>4</v>
      </c>
      <c r="E33" s="368" t="n">
        <v>96</v>
      </c>
      <c r="F33" s="369" t="n">
        <v>100</v>
      </c>
      <c r="G33" s="366" t="s">
        <v>231</v>
      </c>
      <c r="H33" s="1" t="n">
        <v>0.133858267716535</v>
      </c>
      <c r="I33" s="73" t="n">
        <v>0</v>
      </c>
      <c r="J33" s="73" t="n">
        <v>4.53543307086614</v>
      </c>
      <c r="K33" s="73" t="n">
        <v>4.53543307086614</v>
      </c>
      <c r="L33" s="73" t="n">
        <v>108.850393700787</v>
      </c>
      <c r="M33" s="73" t="n">
        <v>113.385826771654</v>
      </c>
    </row>
    <row r="34" customFormat="false" ht="12.8" hidden="false" customHeight="false" outlineLevel="0" collapsed="false">
      <c r="A34" s="366" t="s">
        <v>235</v>
      </c>
      <c r="B34" s="367" t="n">
        <v>16</v>
      </c>
      <c r="C34" s="255" t="n">
        <v>52</v>
      </c>
      <c r="D34" s="363" t="n">
        <f aca="false">+C34+B34</f>
        <v>68</v>
      </c>
      <c r="E34" s="368" t="n">
        <v>377</v>
      </c>
      <c r="F34" s="369" t="n">
        <v>445</v>
      </c>
      <c r="G34" s="366" t="s">
        <v>235</v>
      </c>
      <c r="H34" s="1" t="n">
        <v>0.189125295508274</v>
      </c>
      <c r="I34" s="73" t="n">
        <v>61.8345153664303</v>
      </c>
      <c r="J34" s="73" t="n">
        <v>19.0260047281324</v>
      </c>
      <c r="K34" s="73" t="n">
        <v>80.8605200945626</v>
      </c>
      <c r="L34" s="73" t="n">
        <v>448.300236406619</v>
      </c>
      <c r="M34" s="73" t="n">
        <v>529.160756501182</v>
      </c>
    </row>
    <row r="35" customFormat="false" ht="12.8" hidden="false" customHeight="false" outlineLevel="0" collapsed="false">
      <c r="A35" s="366" t="s">
        <v>239</v>
      </c>
      <c r="B35" s="367" t="n">
        <v>2</v>
      </c>
      <c r="C35" s="255"/>
      <c r="D35" s="363" t="n">
        <f aca="false">+C35+B35</f>
        <v>2</v>
      </c>
      <c r="E35" s="368" t="n">
        <v>12</v>
      </c>
      <c r="F35" s="369" t="n">
        <v>14</v>
      </c>
      <c r="G35" s="366" t="s">
        <v>239</v>
      </c>
      <c r="H35" s="1" t="n">
        <v>0.3</v>
      </c>
      <c r="I35" s="73" t="n">
        <v>0</v>
      </c>
      <c r="J35" s="73" t="n">
        <v>2.6</v>
      </c>
      <c r="K35" s="73" t="n">
        <v>2.6</v>
      </c>
      <c r="L35" s="73" t="n">
        <v>15.6</v>
      </c>
      <c r="M35" s="73" t="n">
        <v>18.2</v>
      </c>
    </row>
    <row r="36" customFormat="false" ht="12.8" hidden="false" customHeight="false" outlineLevel="0" collapsed="false">
      <c r="A36" s="366" t="s">
        <v>243</v>
      </c>
      <c r="B36" s="367" t="n">
        <v>28</v>
      </c>
      <c r="C36" s="255" t="n">
        <v>175</v>
      </c>
      <c r="D36" s="363" t="n">
        <f aca="false">+C36+B36</f>
        <v>203</v>
      </c>
      <c r="E36" s="368" t="n">
        <v>532</v>
      </c>
      <c r="F36" s="369" t="n">
        <v>735</v>
      </c>
      <c r="G36" s="366" t="s">
        <v>243</v>
      </c>
      <c r="H36" s="1" t="n">
        <v>0.126506024096386</v>
      </c>
      <c r="I36" s="73" t="n">
        <v>197.138554216867</v>
      </c>
      <c r="J36" s="73" t="n">
        <v>31.5421686746988</v>
      </c>
      <c r="K36" s="73" t="n">
        <v>228.680722891566</v>
      </c>
      <c r="L36" s="73" t="n">
        <v>599.301204819277</v>
      </c>
      <c r="M36" s="73" t="n">
        <v>827.981927710843</v>
      </c>
    </row>
    <row r="37" customFormat="false" ht="12.8" hidden="false" customHeight="false" outlineLevel="0" collapsed="false">
      <c r="A37" s="366" t="s">
        <v>247</v>
      </c>
      <c r="B37" s="367" t="n">
        <v>2</v>
      </c>
      <c r="C37" s="255" t="n">
        <v>10</v>
      </c>
      <c r="D37" s="363" t="n">
        <f aca="false">+C37+B37</f>
        <v>12</v>
      </c>
      <c r="E37" s="368" t="n">
        <v>175</v>
      </c>
      <c r="F37" s="369" t="n">
        <v>187</v>
      </c>
      <c r="G37" s="366" t="s">
        <v>247</v>
      </c>
      <c r="H37" s="1" t="n">
        <v>0.0359712230215827</v>
      </c>
      <c r="I37" s="73" t="n">
        <v>10.3597122302158</v>
      </c>
      <c r="J37" s="73" t="n">
        <v>2.07194244604317</v>
      </c>
      <c r="K37" s="73" t="n">
        <v>12.431654676259</v>
      </c>
      <c r="L37" s="73" t="n">
        <v>181.294964028777</v>
      </c>
      <c r="M37" s="73" t="n">
        <v>193.726618705036</v>
      </c>
    </row>
    <row r="38" customFormat="false" ht="12.8" hidden="false" customHeight="false" outlineLevel="0" collapsed="false">
      <c r="A38" s="366" t="s">
        <v>251</v>
      </c>
      <c r="B38" s="367" t="n">
        <v>11</v>
      </c>
      <c r="C38" s="255" t="n">
        <v>80</v>
      </c>
      <c r="D38" s="363" t="n">
        <f aca="false">+C38+B38</f>
        <v>91</v>
      </c>
      <c r="E38" s="368" t="n">
        <v>167</v>
      </c>
      <c r="F38" s="369" t="n">
        <v>258</v>
      </c>
      <c r="G38" s="366" t="s">
        <v>251</v>
      </c>
      <c r="H38" s="1" t="n">
        <v>0.201149425287356</v>
      </c>
      <c r="I38" s="73" t="n">
        <v>96.0919540229885</v>
      </c>
      <c r="J38" s="73" t="n">
        <v>13.2126436781609</v>
      </c>
      <c r="K38" s="73" t="n">
        <v>109.304597701149</v>
      </c>
      <c r="L38" s="73" t="n">
        <v>200.591954022989</v>
      </c>
      <c r="M38" s="73" t="n">
        <v>309.896551724138</v>
      </c>
    </row>
    <row r="39" customFormat="false" ht="12.8" hidden="false" customHeight="false" outlineLevel="0" collapsed="false">
      <c r="A39" s="366" t="s">
        <v>255</v>
      </c>
      <c r="B39" s="367"/>
      <c r="C39" s="255"/>
      <c r="D39" s="363" t="n">
        <f aca="false">+C39+B39</f>
        <v>0</v>
      </c>
      <c r="E39" s="368" t="n">
        <v>0</v>
      </c>
      <c r="F39" s="369" t="n">
        <v>0</v>
      </c>
      <c r="G39" s="366"/>
      <c r="I39" s="73" t="n">
        <v>0</v>
      </c>
      <c r="J39" s="73" t="n">
        <v>0</v>
      </c>
      <c r="K39" s="73" t="n">
        <v>0</v>
      </c>
      <c r="L39" s="73" t="n">
        <v>0</v>
      </c>
      <c r="M39" s="73" t="n">
        <v>0</v>
      </c>
    </row>
    <row r="40" customFormat="false" ht="12.8" hidden="false" customHeight="false" outlineLevel="0" collapsed="false">
      <c r="A40" s="366" t="s">
        <v>259</v>
      </c>
      <c r="B40" s="367" t="n">
        <v>64</v>
      </c>
      <c r="C40" s="255" t="n">
        <v>87</v>
      </c>
      <c r="D40" s="363" t="n">
        <f aca="false">+C40+B40</f>
        <v>151</v>
      </c>
      <c r="E40" s="368" t="n">
        <v>152</v>
      </c>
      <c r="F40" s="369" t="n">
        <v>303</v>
      </c>
      <c r="G40" s="366" t="s">
        <v>259</v>
      </c>
      <c r="H40" s="1" t="n">
        <v>0.112299465240642</v>
      </c>
      <c r="I40" s="73" t="n">
        <v>96.7700534759358</v>
      </c>
      <c r="J40" s="73" t="n">
        <v>71.1871657754011</v>
      </c>
      <c r="K40" s="73" t="n">
        <v>167.957219251337</v>
      </c>
      <c r="L40" s="73" t="n">
        <v>169.069518716578</v>
      </c>
      <c r="M40" s="73" t="n">
        <v>337.026737967914</v>
      </c>
    </row>
    <row r="41" customFormat="false" ht="12.8" hidden="false" customHeight="false" outlineLevel="0" collapsed="false">
      <c r="A41" s="366" t="s">
        <v>263</v>
      </c>
      <c r="B41" s="367" t="n">
        <v>10</v>
      </c>
      <c r="C41" s="255" t="n">
        <v>10</v>
      </c>
      <c r="D41" s="363" t="n">
        <f aca="false">+C41+B41</f>
        <v>20</v>
      </c>
      <c r="E41" s="368" t="n">
        <v>83</v>
      </c>
      <c r="F41" s="369" t="n">
        <v>103</v>
      </c>
      <c r="G41" s="366" t="s">
        <v>263</v>
      </c>
      <c r="H41" s="1" t="n">
        <v>0.490909090909091</v>
      </c>
      <c r="I41" s="73" t="n">
        <v>14.9090909090909</v>
      </c>
      <c r="J41" s="73" t="n">
        <v>14.9090909090909</v>
      </c>
      <c r="K41" s="73" t="n">
        <v>29.8181818181818</v>
      </c>
      <c r="L41" s="73" t="n">
        <v>123.745454545455</v>
      </c>
      <c r="M41" s="73" t="n">
        <v>153.563636363636</v>
      </c>
    </row>
    <row r="42" customFormat="false" ht="12.8" hidden="false" customHeight="false" outlineLevel="0" collapsed="false">
      <c r="A42" s="366" t="s">
        <v>267</v>
      </c>
      <c r="B42" s="367"/>
      <c r="C42" s="255"/>
      <c r="D42" s="363" t="n">
        <f aca="false">+C42+B42</f>
        <v>0</v>
      </c>
      <c r="E42" s="368" t="n">
        <v>2</v>
      </c>
      <c r="F42" s="369" t="n">
        <v>2</v>
      </c>
      <c r="G42" s="366"/>
      <c r="I42" s="73" t="n">
        <v>0</v>
      </c>
      <c r="J42" s="73" t="n">
        <v>0</v>
      </c>
      <c r="K42" s="73" t="n">
        <v>0</v>
      </c>
      <c r="L42" s="73" t="n">
        <v>2</v>
      </c>
      <c r="M42" s="73" t="n">
        <v>2</v>
      </c>
    </row>
    <row r="43" customFormat="false" ht="12.8" hidden="false" customHeight="false" outlineLevel="0" collapsed="false">
      <c r="A43" s="366" t="s">
        <v>271</v>
      </c>
      <c r="B43" s="367" t="n">
        <v>43</v>
      </c>
      <c r="C43" s="255" t="n">
        <v>56</v>
      </c>
      <c r="D43" s="363" t="n">
        <f aca="false">+C43+B43</f>
        <v>99</v>
      </c>
      <c r="E43" s="368" t="n">
        <v>2312</v>
      </c>
      <c r="F43" s="369" t="n">
        <v>2411</v>
      </c>
      <c r="G43" s="366" t="s">
        <v>271</v>
      </c>
      <c r="H43" s="1" t="n">
        <v>0.3154478580701</v>
      </c>
      <c r="I43" s="73" t="n">
        <v>73.6650800519256</v>
      </c>
      <c r="J43" s="73" t="n">
        <v>56.5642578970143</v>
      </c>
      <c r="K43" s="73" t="n">
        <v>130.22933794894</v>
      </c>
      <c r="L43" s="73" t="n">
        <v>3041.31544785807</v>
      </c>
      <c r="M43" s="73" t="n">
        <v>3171.54478580701</v>
      </c>
    </row>
    <row r="44" customFormat="false" ht="12.8" hidden="false" customHeight="false" outlineLevel="0" collapsed="false">
      <c r="A44" s="366" t="s">
        <v>275</v>
      </c>
      <c r="B44" s="367" t="n">
        <v>1</v>
      </c>
      <c r="C44" s="255" t="n">
        <v>5</v>
      </c>
      <c r="D44" s="363" t="n">
        <f aca="false">+C44+B44</f>
        <v>6</v>
      </c>
      <c r="E44" s="368" t="n">
        <v>36</v>
      </c>
      <c r="F44" s="369" t="n">
        <v>42</v>
      </c>
      <c r="G44" s="366" t="s">
        <v>275</v>
      </c>
      <c r="H44" s="1" t="n">
        <v>0.259259259259259</v>
      </c>
      <c r="I44" s="73" t="n">
        <v>6.2962962962963</v>
      </c>
      <c r="J44" s="73" t="n">
        <v>1.25925925925926</v>
      </c>
      <c r="K44" s="73" t="n">
        <v>7.55555555555556</v>
      </c>
      <c r="L44" s="73" t="n">
        <v>45.3333333333333</v>
      </c>
      <c r="M44" s="73" t="n">
        <v>52.8888888888889</v>
      </c>
    </row>
    <row r="45" customFormat="false" ht="12.8" hidden="false" customHeight="false" outlineLevel="0" collapsed="false">
      <c r="A45" s="366" t="s">
        <v>279</v>
      </c>
      <c r="B45" s="367" t="n">
        <v>7</v>
      </c>
      <c r="C45" s="255" t="n">
        <v>5</v>
      </c>
      <c r="D45" s="363" t="n">
        <f aca="false">+C45+B45</f>
        <v>12</v>
      </c>
      <c r="E45" s="368" t="n">
        <v>65</v>
      </c>
      <c r="F45" s="369" t="n">
        <v>77</v>
      </c>
      <c r="G45" s="366" t="s">
        <v>279</v>
      </c>
      <c r="H45" s="1" t="n">
        <v>0.21875</v>
      </c>
      <c r="I45" s="73" t="n">
        <v>6.09375</v>
      </c>
      <c r="J45" s="73" t="n">
        <v>8.53125</v>
      </c>
      <c r="K45" s="73" t="n">
        <v>14.625</v>
      </c>
      <c r="L45" s="73" t="n">
        <v>79.21875</v>
      </c>
      <c r="M45" s="73" t="n">
        <v>93.84375</v>
      </c>
    </row>
    <row r="46" customFormat="false" ht="12.8" hidden="false" customHeight="false" outlineLevel="0" collapsed="false">
      <c r="A46" s="366" t="s">
        <v>283</v>
      </c>
      <c r="B46" s="367" t="n">
        <v>172</v>
      </c>
      <c r="C46" s="255" t="n">
        <v>631</v>
      </c>
      <c r="D46" s="363" t="n">
        <f aca="false">+C46+B46</f>
        <v>803</v>
      </c>
      <c r="E46" s="368" t="n">
        <v>3151</v>
      </c>
      <c r="F46" s="369" t="n">
        <v>3954</v>
      </c>
      <c r="G46" s="366" t="s">
        <v>283</v>
      </c>
      <c r="H46" s="1" t="n">
        <v>0.292997198879552</v>
      </c>
      <c r="I46" s="73" t="n">
        <v>815.881232492997</v>
      </c>
      <c r="J46" s="73" t="n">
        <v>222.395518207283</v>
      </c>
      <c r="K46" s="73" t="n">
        <v>1038.27675070028</v>
      </c>
      <c r="L46" s="73" t="n">
        <v>4074.23417366947</v>
      </c>
      <c r="M46" s="73" t="n">
        <v>5112.51092436975</v>
      </c>
    </row>
    <row r="47" customFormat="false" ht="12.8" hidden="false" customHeight="false" outlineLevel="0" collapsed="false">
      <c r="A47" s="366" t="s">
        <v>287</v>
      </c>
      <c r="B47" s="367" t="n">
        <v>1</v>
      </c>
      <c r="C47" s="255"/>
      <c r="D47" s="363" t="n">
        <f aca="false">+C47+B47</f>
        <v>1</v>
      </c>
      <c r="E47" s="368" t="n">
        <v>7</v>
      </c>
      <c r="F47" s="369" t="n">
        <v>8</v>
      </c>
      <c r="G47" s="366" t="s">
        <v>287</v>
      </c>
      <c r="H47" s="1" t="n">
        <v>0.4</v>
      </c>
      <c r="I47" s="73" t="n">
        <v>0</v>
      </c>
      <c r="J47" s="73" t="n">
        <v>1.4</v>
      </c>
      <c r="K47" s="73" t="n">
        <v>1.4</v>
      </c>
      <c r="L47" s="73" t="n">
        <v>9.8</v>
      </c>
      <c r="M47" s="73" t="n">
        <v>11.2</v>
      </c>
    </row>
    <row r="48" customFormat="false" ht="12.8" hidden="false" customHeight="false" outlineLevel="0" collapsed="false">
      <c r="A48" s="366" t="s">
        <v>291</v>
      </c>
      <c r="B48" s="367"/>
      <c r="C48" s="255"/>
      <c r="D48" s="363" t="n">
        <f aca="false">+C48+B48</f>
        <v>0</v>
      </c>
      <c r="E48" s="368" t="n">
        <v>0</v>
      </c>
      <c r="F48" s="369" t="n">
        <v>0</v>
      </c>
      <c r="G48" s="366"/>
      <c r="I48" s="73" t="n">
        <v>0</v>
      </c>
      <c r="J48" s="73" t="n">
        <v>0</v>
      </c>
      <c r="K48" s="73" t="n">
        <v>0</v>
      </c>
      <c r="L48" s="73" t="n">
        <v>0</v>
      </c>
      <c r="M48" s="73" t="n">
        <v>0</v>
      </c>
    </row>
    <row r="49" customFormat="false" ht="12.8" hidden="false" customHeight="false" outlineLevel="0" collapsed="false">
      <c r="A49" s="366" t="s">
        <v>295</v>
      </c>
      <c r="B49" s="367"/>
      <c r="C49" s="255"/>
      <c r="D49" s="363" t="n">
        <f aca="false">+C49+B49</f>
        <v>0</v>
      </c>
      <c r="E49" s="368" t="n">
        <v>2</v>
      </c>
      <c r="F49" s="369" t="n">
        <v>2</v>
      </c>
      <c r="G49" s="366" t="s">
        <v>295</v>
      </c>
      <c r="H49" s="1" t="n">
        <v>0</v>
      </c>
      <c r="I49" s="73" t="n">
        <v>0</v>
      </c>
      <c r="J49" s="73" t="n">
        <v>0</v>
      </c>
      <c r="K49" s="73" t="n">
        <v>0</v>
      </c>
      <c r="L49" s="73" t="n">
        <v>2</v>
      </c>
      <c r="M49" s="73" t="n">
        <v>2</v>
      </c>
    </row>
    <row r="50" customFormat="false" ht="12.8" hidden="false" customHeight="false" outlineLevel="0" collapsed="false">
      <c r="A50" s="366" t="s">
        <v>299</v>
      </c>
      <c r="B50" s="367" t="n">
        <v>1</v>
      </c>
      <c r="C50" s="255" t="n">
        <v>5</v>
      </c>
      <c r="D50" s="363" t="n">
        <f aca="false">+C50+B50</f>
        <v>6</v>
      </c>
      <c r="E50" s="368" t="n">
        <v>49</v>
      </c>
      <c r="F50" s="369" t="n">
        <v>55</v>
      </c>
      <c r="G50" s="366" t="s">
        <v>299</v>
      </c>
      <c r="H50" s="1" t="n">
        <v>0.263157894736842</v>
      </c>
      <c r="I50" s="73" t="n">
        <v>6.31578947368421</v>
      </c>
      <c r="J50" s="73" t="n">
        <v>1.26315789473684</v>
      </c>
      <c r="K50" s="73" t="n">
        <v>7.57894736842105</v>
      </c>
      <c r="L50" s="73" t="n">
        <v>61.8947368421053</v>
      </c>
      <c r="M50" s="73" t="n">
        <v>69.4736842105263</v>
      </c>
    </row>
    <row r="51" customFormat="false" ht="12.8" hidden="false" customHeight="false" outlineLevel="0" collapsed="false">
      <c r="A51" s="366" t="s">
        <v>303</v>
      </c>
      <c r="B51" s="367" t="n">
        <v>1</v>
      </c>
      <c r="C51" s="255"/>
      <c r="D51" s="363" t="n">
        <f aca="false">+C51+B51</f>
        <v>1</v>
      </c>
      <c r="E51" s="368" t="n">
        <v>6</v>
      </c>
      <c r="F51" s="369" t="n">
        <v>7</v>
      </c>
      <c r="G51" s="366" t="s">
        <v>303</v>
      </c>
      <c r="H51" s="1" t="n">
        <v>0.25</v>
      </c>
      <c r="I51" s="73" t="n">
        <v>0</v>
      </c>
      <c r="J51" s="73" t="n">
        <v>1.25</v>
      </c>
      <c r="K51" s="73" t="n">
        <v>1.25</v>
      </c>
      <c r="L51" s="73" t="n">
        <v>7.5</v>
      </c>
      <c r="M51" s="73" t="n">
        <v>8.75</v>
      </c>
    </row>
    <row r="52" customFormat="false" ht="12.8" hidden="false" customHeight="false" outlineLevel="0" collapsed="false">
      <c r="A52" s="366" t="s">
        <v>307</v>
      </c>
      <c r="B52" s="367"/>
      <c r="C52" s="255"/>
      <c r="D52" s="363" t="n">
        <f aca="false">+C52+B52</f>
        <v>0</v>
      </c>
      <c r="E52" s="368" t="n">
        <v>1</v>
      </c>
      <c r="F52" s="369" t="n">
        <v>1</v>
      </c>
      <c r="G52" s="366"/>
      <c r="I52" s="73" t="n">
        <v>0</v>
      </c>
      <c r="J52" s="73" t="n">
        <v>0</v>
      </c>
      <c r="K52" s="73" t="n">
        <v>0</v>
      </c>
      <c r="L52" s="73" t="n">
        <v>1</v>
      </c>
      <c r="M52" s="73" t="n">
        <v>1</v>
      </c>
    </row>
    <row r="53" customFormat="false" ht="12.8" hidden="false" customHeight="false" outlineLevel="0" collapsed="false">
      <c r="A53" s="366" t="s">
        <v>311</v>
      </c>
      <c r="B53" s="367" t="n">
        <v>436</v>
      </c>
      <c r="C53" s="255" t="n">
        <v>16</v>
      </c>
      <c r="D53" s="363" t="n">
        <f aca="false">+C53+B53</f>
        <v>452</v>
      </c>
      <c r="E53" s="368" t="n">
        <v>172</v>
      </c>
      <c r="F53" s="369" t="n">
        <v>624</v>
      </c>
      <c r="G53" s="366" t="s">
        <v>311</v>
      </c>
      <c r="H53" s="1" t="n">
        <v>0.388505747126437</v>
      </c>
      <c r="I53" s="73" t="n">
        <v>22.216091954023</v>
      </c>
      <c r="J53" s="73" t="n">
        <v>605.388505747127</v>
      </c>
      <c r="K53" s="73" t="n">
        <v>627.60459770115</v>
      </c>
      <c r="L53" s="73" t="n">
        <v>238.822988505747</v>
      </c>
      <c r="M53" s="73" t="n">
        <v>866.427586206897</v>
      </c>
    </row>
    <row r="54" customFormat="false" ht="12.8" hidden="false" customHeight="false" outlineLevel="0" collapsed="false">
      <c r="A54" s="366" t="s">
        <v>315</v>
      </c>
      <c r="B54" s="367" t="n">
        <v>4</v>
      </c>
      <c r="C54" s="255"/>
      <c r="D54" s="363" t="n">
        <f aca="false">+C54+B54</f>
        <v>4</v>
      </c>
      <c r="E54" s="368" t="n">
        <v>0</v>
      </c>
      <c r="F54" s="369" t="n">
        <v>4</v>
      </c>
      <c r="G54" s="366" t="s">
        <v>315</v>
      </c>
      <c r="H54" s="1" t="n">
        <v>0</v>
      </c>
      <c r="I54" s="73" t="n">
        <v>0</v>
      </c>
      <c r="J54" s="73" t="n">
        <v>4</v>
      </c>
      <c r="K54" s="73" t="n">
        <v>4</v>
      </c>
      <c r="L54" s="73" t="n">
        <v>0</v>
      </c>
      <c r="M54" s="73" t="n">
        <v>4</v>
      </c>
    </row>
    <row r="55" customFormat="false" ht="12.8" hidden="false" customHeight="false" outlineLevel="0" collapsed="false">
      <c r="A55" s="366" t="s">
        <v>319</v>
      </c>
      <c r="B55" s="367"/>
      <c r="C55" s="255"/>
      <c r="D55" s="363" t="n">
        <f aca="false">+C55+B55</f>
        <v>0</v>
      </c>
      <c r="E55" s="368" t="n">
        <v>4</v>
      </c>
      <c r="F55" s="369" t="n">
        <v>4</v>
      </c>
      <c r="G55" s="366" t="s">
        <v>319</v>
      </c>
      <c r="H55" s="1" t="n">
        <v>1.5</v>
      </c>
      <c r="I55" s="73" t="n">
        <v>0</v>
      </c>
      <c r="J55" s="73" t="n">
        <v>0</v>
      </c>
      <c r="K55" s="73" t="n">
        <v>0</v>
      </c>
      <c r="L55" s="73" t="n">
        <v>10</v>
      </c>
      <c r="M55" s="73" t="n">
        <v>10</v>
      </c>
    </row>
    <row r="56" customFormat="false" ht="12.8" hidden="false" customHeight="false" outlineLevel="0" collapsed="false">
      <c r="A56" s="366" t="s">
        <v>323</v>
      </c>
      <c r="B56" s="367" t="n">
        <v>8</v>
      </c>
      <c r="C56" s="255" t="n">
        <v>6</v>
      </c>
      <c r="D56" s="363" t="n">
        <f aca="false">+C56+B56</f>
        <v>14</v>
      </c>
      <c r="E56" s="368" t="n">
        <v>206</v>
      </c>
      <c r="F56" s="369" t="n">
        <v>220</v>
      </c>
      <c r="G56" s="366" t="s">
        <v>323</v>
      </c>
      <c r="H56" s="1" t="n">
        <v>0.163934426229508</v>
      </c>
      <c r="I56" s="73" t="n">
        <v>6.98360655737705</v>
      </c>
      <c r="J56" s="73" t="n">
        <v>9.31147540983607</v>
      </c>
      <c r="K56" s="73" t="n">
        <v>16.2950819672131</v>
      </c>
      <c r="L56" s="73" t="n">
        <v>239.770491803279</v>
      </c>
      <c r="M56" s="73" t="n">
        <v>256.065573770492</v>
      </c>
    </row>
    <row r="57" customFormat="false" ht="12.8" hidden="false" customHeight="false" outlineLevel="0" collapsed="false">
      <c r="A57" s="366" t="s">
        <v>327</v>
      </c>
      <c r="B57" s="367" t="n">
        <v>13</v>
      </c>
      <c r="C57" s="255" t="n">
        <v>13</v>
      </c>
      <c r="D57" s="363" t="n">
        <f aca="false">+C57+B57</f>
        <v>26</v>
      </c>
      <c r="E57" s="368" t="n">
        <v>95</v>
      </c>
      <c r="F57" s="369" t="n">
        <v>121</v>
      </c>
      <c r="G57" s="366" t="s">
        <v>327</v>
      </c>
      <c r="H57" s="1" t="n">
        <v>0.277777777777778</v>
      </c>
      <c r="I57" s="73" t="n">
        <v>16.6111111111111</v>
      </c>
      <c r="J57" s="73" t="n">
        <v>16.6111111111111</v>
      </c>
      <c r="K57" s="73" t="n">
        <v>33.2222222222222</v>
      </c>
      <c r="L57" s="73" t="n">
        <v>121.388888888889</v>
      </c>
      <c r="M57" s="73" t="n">
        <v>154.611111111111</v>
      </c>
    </row>
    <row r="58" customFormat="false" ht="12.8" hidden="false" customHeight="false" outlineLevel="0" collapsed="false">
      <c r="A58" s="366" t="s">
        <v>329</v>
      </c>
      <c r="B58" s="367" t="n">
        <v>3</v>
      </c>
      <c r="C58" s="255" t="n">
        <v>58</v>
      </c>
      <c r="D58" s="363" t="n">
        <f aca="false">+C58+B58</f>
        <v>61</v>
      </c>
      <c r="E58" s="368" t="n">
        <v>76</v>
      </c>
      <c r="F58" s="369" t="n">
        <v>137</v>
      </c>
      <c r="G58" s="366" t="s">
        <v>329</v>
      </c>
      <c r="H58" s="1" t="n">
        <v>0.209302325581395</v>
      </c>
      <c r="I58" s="73" t="n">
        <v>70.1395348837209</v>
      </c>
      <c r="J58" s="73" t="n">
        <v>3.62790697674419</v>
      </c>
      <c r="K58" s="73" t="n">
        <v>73.7674418604651</v>
      </c>
      <c r="L58" s="73" t="n">
        <v>91.906976744186</v>
      </c>
      <c r="M58" s="73" t="n">
        <v>165.674418604651</v>
      </c>
    </row>
    <row r="59" customFormat="false" ht="12.8" hidden="false" customHeight="false" outlineLevel="0" collapsed="false">
      <c r="A59" s="366" t="s">
        <v>333</v>
      </c>
      <c r="B59" s="367"/>
      <c r="C59" s="255"/>
      <c r="D59" s="363" t="n">
        <f aca="false">+C59+B59</f>
        <v>0</v>
      </c>
      <c r="E59" s="368" t="n">
        <v>5</v>
      </c>
      <c r="F59" s="369" t="n">
        <v>5</v>
      </c>
      <c r="G59" s="366" t="s">
        <v>333</v>
      </c>
      <c r="H59" s="1" t="n">
        <v>0</v>
      </c>
      <c r="I59" s="73" t="n">
        <v>0</v>
      </c>
      <c r="J59" s="73" t="n">
        <v>0</v>
      </c>
      <c r="K59" s="73" t="n">
        <v>0</v>
      </c>
      <c r="L59" s="73" t="n">
        <v>5</v>
      </c>
      <c r="M59" s="73" t="n">
        <v>5</v>
      </c>
    </row>
    <row r="60" customFormat="false" ht="12.8" hidden="false" customHeight="false" outlineLevel="0" collapsed="false">
      <c r="A60" s="366" t="s">
        <v>337</v>
      </c>
      <c r="B60" s="367" t="n">
        <v>2</v>
      </c>
      <c r="C60" s="255" t="n">
        <v>1</v>
      </c>
      <c r="D60" s="363" t="n">
        <f aca="false">+C60+B60</f>
        <v>3</v>
      </c>
      <c r="E60" s="368" t="n">
        <v>8</v>
      </c>
      <c r="F60" s="369" t="n">
        <v>11</v>
      </c>
      <c r="G60" s="366" t="s">
        <v>337</v>
      </c>
      <c r="H60" s="1" t="n">
        <v>0</v>
      </c>
      <c r="I60" s="73" t="n">
        <v>1</v>
      </c>
      <c r="J60" s="73" t="n">
        <v>2</v>
      </c>
      <c r="K60" s="73" t="n">
        <v>3</v>
      </c>
      <c r="L60" s="73" t="n">
        <v>8</v>
      </c>
      <c r="M60" s="73" t="n">
        <v>11</v>
      </c>
    </row>
    <row r="61" customFormat="false" ht="12.8" hidden="false" customHeight="false" outlineLevel="0" collapsed="false">
      <c r="A61" s="366" t="s">
        <v>341</v>
      </c>
      <c r="B61" s="367"/>
      <c r="C61" s="255"/>
      <c r="D61" s="363" t="n">
        <f aca="false">+C61+B61</f>
        <v>0</v>
      </c>
      <c r="E61" s="368" t="n">
        <v>1</v>
      </c>
      <c r="F61" s="369" t="n">
        <v>1</v>
      </c>
      <c r="G61" s="366"/>
      <c r="I61" s="73" t="n">
        <v>0</v>
      </c>
      <c r="J61" s="73" t="n">
        <v>0</v>
      </c>
      <c r="K61" s="73" t="n">
        <v>0</v>
      </c>
      <c r="L61" s="73" t="n">
        <v>1</v>
      </c>
      <c r="M61" s="73" t="n">
        <v>1</v>
      </c>
    </row>
    <row r="62" customFormat="false" ht="12.8" hidden="false" customHeight="false" outlineLevel="0" collapsed="false">
      <c r="A62" s="366" t="s">
        <v>345</v>
      </c>
      <c r="B62" s="367" t="n">
        <v>1</v>
      </c>
      <c r="C62" s="255" t="n">
        <v>19</v>
      </c>
      <c r="D62" s="363" t="n">
        <f aca="false">+C62+B62</f>
        <v>20</v>
      </c>
      <c r="E62" s="368" t="n">
        <v>41</v>
      </c>
      <c r="F62" s="369" t="n">
        <v>61</v>
      </c>
      <c r="G62" s="366" t="s">
        <v>345</v>
      </c>
      <c r="H62" s="1" t="n">
        <v>0.0689655172413793</v>
      </c>
      <c r="I62" s="73" t="n">
        <v>20.3103448275862</v>
      </c>
      <c r="J62" s="73" t="n">
        <v>1.06896551724138</v>
      </c>
      <c r="K62" s="73" t="n">
        <v>21.3793103448276</v>
      </c>
      <c r="L62" s="73" t="n">
        <v>43.8275862068966</v>
      </c>
      <c r="M62" s="73" t="n">
        <v>65.2068965517241</v>
      </c>
    </row>
    <row r="63" customFormat="false" ht="12.8" hidden="false" customHeight="false" outlineLevel="0" collapsed="false">
      <c r="A63" s="366" t="s">
        <v>349</v>
      </c>
      <c r="B63" s="367"/>
      <c r="C63" s="255"/>
      <c r="D63" s="363" t="n">
        <f aca="false">+C63+B63</f>
        <v>0</v>
      </c>
      <c r="E63" s="368" t="n">
        <v>8</v>
      </c>
      <c r="F63" s="369" t="n">
        <v>8</v>
      </c>
      <c r="G63" s="366" t="s">
        <v>349</v>
      </c>
      <c r="H63" s="1" t="n">
        <v>0.833333333333333</v>
      </c>
      <c r="I63" s="73" t="n">
        <v>0</v>
      </c>
      <c r="J63" s="73" t="n">
        <v>0</v>
      </c>
      <c r="K63" s="73" t="n">
        <v>0</v>
      </c>
      <c r="L63" s="73" t="n">
        <v>14.6666666666667</v>
      </c>
      <c r="M63" s="73" t="n">
        <v>14.6666666666667</v>
      </c>
    </row>
    <row r="64" customFormat="false" ht="12.8" hidden="false" customHeight="false" outlineLevel="0" collapsed="false">
      <c r="A64" s="366" t="s">
        <v>353</v>
      </c>
      <c r="B64" s="367" t="n">
        <v>2</v>
      </c>
      <c r="C64" s="255" t="n">
        <v>2</v>
      </c>
      <c r="D64" s="363" t="n">
        <f aca="false">+C64+B64</f>
        <v>4</v>
      </c>
      <c r="E64" s="368" t="n">
        <v>39</v>
      </c>
      <c r="F64" s="369" t="n">
        <v>43</v>
      </c>
      <c r="G64" s="366" t="s">
        <v>353</v>
      </c>
      <c r="H64" s="1" t="n">
        <v>0.131578947368421</v>
      </c>
      <c r="I64" s="73" t="n">
        <v>2.26315789473684</v>
      </c>
      <c r="J64" s="73" t="n">
        <v>2.26315789473684</v>
      </c>
      <c r="K64" s="73" t="n">
        <v>4.52631578947368</v>
      </c>
      <c r="L64" s="73" t="n">
        <v>44.1315789473684</v>
      </c>
      <c r="M64" s="73" t="n">
        <v>48.6578947368421</v>
      </c>
    </row>
    <row r="65" customFormat="false" ht="12.8" hidden="false" customHeight="false" outlineLevel="0" collapsed="false">
      <c r="A65" s="366" t="s">
        <v>357</v>
      </c>
      <c r="B65" s="367" t="n">
        <v>1</v>
      </c>
      <c r="C65" s="255" t="n">
        <v>15</v>
      </c>
      <c r="D65" s="363" t="n">
        <f aca="false">+C65+B65</f>
        <v>16</v>
      </c>
      <c r="E65" s="368" t="n">
        <v>342</v>
      </c>
      <c r="F65" s="369" t="n">
        <v>358</v>
      </c>
      <c r="G65" s="366" t="s">
        <v>357</v>
      </c>
      <c r="H65" s="1" t="n">
        <v>0.410430839002268</v>
      </c>
      <c r="I65" s="73" t="n">
        <v>21.156462585034</v>
      </c>
      <c r="J65" s="73" t="n">
        <v>1.41043083900227</v>
      </c>
      <c r="K65" s="73" t="n">
        <v>22.5668934240363</v>
      </c>
      <c r="L65" s="73" t="n">
        <v>482.367346938776</v>
      </c>
      <c r="M65" s="73" t="n">
        <v>504.934240362812</v>
      </c>
    </row>
    <row r="66" customFormat="false" ht="12.8" hidden="false" customHeight="false" outlineLevel="0" collapsed="false">
      <c r="A66" s="366" t="s">
        <v>361</v>
      </c>
      <c r="B66" s="367"/>
      <c r="C66" s="255"/>
      <c r="D66" s="363" t="n">
        <f aca="false">+C66+B66</f>
        <v>0</v>
      </c>
      <c r="E66" s="368" t="n">
        <v>1</v>
      </c>
      <c r="F66" s="369" t="n">
        <v>1</v>
      </c>
      <c r="G66" s="366"/>
      <c r="I66" s="73" t="n">
        <v>0</v>
      </c>
      <c r="J66" s="73" t="n">
        <v>0</v>
      </c>
      <c r="K66" s="73" t="n">
        <v>0</v>
      </c>
      <c r="L66" s="73" t="n">
        <v>1</v>
      </c>
      <c r="M66" s="73" t="n">
        <v>1</v>
      </c>
    </row>
    <row r="67" customFormat="false" ht="12.8" hidden="false" customHeight="false" outlineLevel="0" collapsed="false">
      <c r="A67" s="366" t="s">
        <v>365</v>
      </c>
      <c r="B67" s="367"/>
      <c r="C67" s="255"/>
      <c r="D67" s="363" t="n">
        <f aca="false">+C67+B67</f>
        <v>0</v>
      </c>
      <c r="E67" s="368" t="n">
        <v>0</v>
      </c>
      <c r="F67" s="369" t="n">
        <v>0</v>
      </c>
      <c r="G67" s="366"/>
      <c r="I67" s="73" t="n">
        <v>0</v>
      </c>
      <c r="J67" s="73" t="n">
        <v>0</v>
      </c>
      <c r="K67" s="73" t="n">
        <v>0</v>
      </c>
      <c r="L67" s="73" t="n">
        <v>0</v>
      </c>
      <c r="M67" s="73" t="n">
        <v>0</v>
      </c>
    </row>
    <row r="68" customFormat="false" ht="12.8" hidden="false" customHeight="false" outlineLevel="0" collapsed="false">
      <c r="A68" s="366" t="s">
        <v>369</v>
      </c>
      <c r="B68" s="367" t="n">
        <v>1</v>
      </c>
      <c r="C68" s="255" t="n">
        <v>5</v>
      </c>
      <c r="D68" s="363" t="n">
        <f aca="false">+C68+B68</f>
        <v>6</v>
      </c>
      <c r="E68" s="368" t="n">
        <v>6</v>
      </c>
      <c r="F68" s="369" t="n">
        <v>12</v>
      </c>
      <c r="G68" s="366" t="s">
        <v>369</v>
      </c>
      <c r="H68" s="1" t="n">
        <v>0.777777777777778</v>
      </c>
      <c r="I68" s="73" t="n">
        <v>8.88888888888889</v>
      </c>
      <c r="J68" s="73" t="n">
        <v>1.77777777777778</v>
      </c>
      <c r="K68" s="73" t="n">
        <v>10.6666666666667</v>
      </c>
      <c r="L68" s="73" t="n">
        <v>10.6666666666667</v>
      </c>
      <c r="M68" s="73" t="n">
        <v>21.3333333333333</v>
      </c>
    </row>
    <row r="69" customFormat="false" ht="12.8" hidden="false" customHeight="false" outlineLevel="0" collapsed="false">
      <c r="A69" s="366" t="s">
        <v>373</v>
      </c>
      <c r="B69" s="367" t="n">
        <v>3</v>
      </c>
      <c r="C69" s="255" t="n">
        <v>6</v>
      </c>
      <c r="D69" s="363" t="n">
        <f aca="false">+C69+B69</f>
        <v>9</v>
      </c>
      <c r="E69" s="368" t="n">
        <v>52</v>
      </c>
      <c r="F69" s="369" t="n">
        <v>61</v>
      </c>
      <c r="G69" s="366" t="s">
        <v>373</v>
      </c>
      <c r="H69" s="1" t="n">
        <v>0.36734693877551</v>
      </c>
      <c r="I69" s="73" t="n">
        <v>8.20408163265306</v>
      </c>
      <c r="J69" s="73" t="n">
        <v>4.10204081632653</v>
      </c>
      <c r="K69" s="73" t="n">
        <v>12.3061224489796</v>
      </c>
      <c r="L69" s="73" t="n">
        <v>71.1020408163265</v>
      </c>
      <c r="M69" s="73" t="n">
        <v>83.4081632653061</v>
      </c>
    </row>
    <row r="70" customFormat="false" ht="12.8" hidden="false" customHeight="false" outlineLevel="0" collapsed="false">
      <c r="A70" s="366" t="s">
        <v>377</v>
      </c>
      <c r="B70" s="367"/>
      <c r="C70" s="255" t="n">
        <v>3</v>
      </c>
      <c r="D70" s="363" t="n">
        <f aca="false">+C70+B70</f>
        <v>3</v>
      </c>
      <c r="E70" s="368" t="n">
        <v>4</v>
      </c>
      <c r="F70" s="369" t="n">
        <v>7</v>
      </c>
      <c r="G70" s="366" t="s">
        <v>377</v>
      </c>
      <c r="H70" s="1" t="n">
        <v>0</v>
      </c>
      <c r="I70" s="73" t="n">
        <v>3</v>
      </c>
      <c r="J70" s="73" t="n">
        <v>0</v>
      </c>
      <c r="K70" s="73" t="n">
        <v>3</v>
      </c>
      <c r="L70" s="73" t="n">
        <v>4</v>
      </c>
      <c r="M70" s="73" t="n">
        <v>7</v>
      </c>
    </row>
    <row r="71" customFormat="false" ht="12.8" hidden="false" customHeight="false" outlineLevel="0" collapsed="false">
      <c r="A71" s="366" t="s">
        <v>381</v>
      </c>
      <c r="B71" s="367" t="n">
        <v>4</v>
      </c>
      <c r="C71" s="255" t="n">
        <v>19</v>
      </c>
      <c r="D71" s="363" t="n">
        <f aca="false">+C71+B71</f>
        <v>23</v>
      </c>
      <c r="E71" s="368" t="n">
        <v>36</v>
      </c>
      <c r="F71" s="369" t="n">
        <v>59</v>
      </c>
      <c r="G71" s="366" t="s">
        <v>381</v>
      </c>
      <c r="H71" s="1" t="n">
        <v>0.358974358974359</v>
      </c>
      <c r="I71" s="73" t="n">
        <v>25.8205128205128</v>
      </c>
      <c r="J71" s="73" t="n">
        <v>5.43589743589744</v>
      </c>
      <c r="K71" s="73" t="n">
        <v>31.2564102564103</v>
      </c>
      <c r="L71" s="73" t="n">
        <v>48.9230769230769</v>
      </c>
      <c r="M71" s="73" t="n">
        <v>80.1794871794872</v>
      </c>
    </row>
    <row r="72" customFormat="false" ht="12.8" hidden="false" customHeight="false" outlineLevel="0" collapsed="false">
      <c r="A72" s="366" t="s">
        <v>385</v>
      </c>
      <c r="B72" s="367" t="n">
        <v>8</v>
      </c>
      <c r="C72" s="255"/>
      <c r="D72" s="363" t="n">
        <f aca="false">+C72+B72</f>
        <v>8</v>
      </c>
      <c r="E72" s="368" t="n">
        <v>19</v>
      </c>
      <c r="F72" s="369" t="n">
        <v>27</v>
      </c>
      <c r="G72" s="366" t="s">
        <v>385</v>
      </c>
      <c r="H72" s="1" t="n">
        <v>0.380952380952381</v>
      </c>
      <c r="I72" s="73" t="n">
        <v>0</v>
      </c>
      <c r="J72" s="73" t="n">
        <v>11.047619047619</v>
      </c>
      <c r="K72" s="73" t="n">
        <v>11.047619047619</v>
      </c>
      <c r="L72" s="73" t="n">
        <v>26.2380952380952</v>
      </c>
      <c r="M72" s="73" t="n">
        <v>37.2857142857143</v>
      </c>
    </row>
    <row r="73" customFormat="false" ht="12.8" hidden="false" customHeight="false" outlineLevel="0" collapsed="false">
      <c r="A73" s="366" t="s">
        <v>389</v>
      </c>
      <c r="B73" s="367" t="n">
        <v>61</v>
      </c>
      <c r="C73" s="255" t="n">
        <v>375</v>
      </c>
      <c r="D73" s="363" t="n">
        <f aca="false">+C73+B73</f>
        <v>436</v>
      </c>
      <c r="E73" s="368" t="n">
        <v>1342</v>
      </c>
      <c r="F73" s="369" t="n">
        <v>1778</v>
      </c>
      <c r="G73" s="366" t="s">
        <v>389</v>
      </c>
      <c r="H73" s="1" t="n">
        <v>0.0581180811808118</v>
      </c>
      <c r="I73" s="73" t="n">
        <v>396.794280442804</v>
      </c>
      <c r="J73" s="73" t="n">
        <v>64.5452029520295</v>
      </c>
      <c r="K73" s="73" t="n">
        <v>461.339483394834</v>
      </c>
      <c r="L73" s="73" t="n">
        <v>1419.99446494465</v>
      </c>
      <c r="M73" s="73" t="n">
        <v>1881.33394833948</v>
      </c>
    </row>
    <row r="74" customFormat="false" ht="12.8" hidden="false" customHeight="false" outlineLevel="0" collapsed="false">
      <c r="A74" s="366" t="s">
        <v>393</v>
      </c>
      <c r="B74" s="367" t="n">
        <v>6</v>
      </c>
      <c r="C74" s="255" t="n">
        <v>3</v>
      </c>
      <c r="D74" s="363" t="n">
        <f aca="false">+C74+B74</f>
        <v>9</v>
      </c>
      <c r="E74" s="368" t="n">
        <v>38</v>
      </c>
      <c r="F74" s="369" t="n">
        <v>47</v>
      </c>
      <c r="G74" s="366" t="s">
        <v>393</v>
      </c>
      <c r="H74" s="1" t="n">
        <v>0.166666666666667</v>
      </c>
      <c r="I74" s="73" t="n">
        <v>3.5</v>
      </c>
      <c r="J74" s="73" t="n">
        <v>7</v>
      </c>
      <c r="K74" s="73" t="n">
        <v>10.5</v>
      </c>
      <c r="L74" s="73" t="n">
        <v>44.3333333333333</v>
      </c>
      <c r="M74" s="73" t="n">
        <v>54.8333333333333</v>
      </c>
    </row>
    <row r="75" customFormat="false" ht="12.8" hidden="false" customHeight="false" outlineLevel="0" collapsed="false">
      <c r="A75" s="366" t="s">
        <v>397</v>
      </c>
      <c r="B75" s="367" t="n">
        <v>6</v>
      </c>
      <c r="C75" s="255" t="n">
        <v>3</v>
      </c>
      <c r="D75" s="363" t="n">
        <f aca="false">+C75+B75</f>
        <v>9</v>
      </c>
      <c r="E75" s="368" t="n">
        <v>71</v>
      </c>
      <c r="F75" s="369" t="n">
        <v>80</v>
      </c>
      <c r="G75" s="366" t="s">
        <v>397</v>
      </c>
      <c r="H75" s="1" t="n">
        <v>0.275862068965517</v>
      </c>
      <c r="I75" s="73" t="n">
        <v>3.82758620689655</v>
      </c>
      <c r="J75" s="73" t="n">
        <v>7.6551724137931</v>
      </c>
      <c r="K75" s="73" t="n">
        <v>11.4827586206897</v>
      </c>
      <c r="L75" s="73" t="n">
        <v>90.5862068965517</v>
      </c>
      <c r="M75" s="73" t="n">
        <v>102.068965517241</v>
      </c>
    </row>
    <row r="76" customFormat="false" ht="12.8" hidden="false" customHeight="false" outlineLevel="0" collapsed="false">
      <c r="A76" s="366" t="s">
        <v>401</v>
      </c>
      <c r="B76" s="367" t="n">
        <v>14</v>
      </c>
      <c r="C76" s="255" t="n">
        <v>84</v>
      </c>
      <c r="D76" s="363" t="n">
        <f aca="false">+C76+B76</f>
        <v>98</v>
      </c>
      <c r="E76" s="368" t="n">
        <v>443</v>
      </c>
      <c r="F76" s="369" t="n">
        <v>541</v>
      </c>
      <c r="G76" s="366" t="s">
        <v>401</v>
      </c>
      <c r="H76" s="1" t="n">
        <v>0.114285714285714</v>
      </c>
      <c r="I76" s="73" t="n">
        <v>93.6</v>
      </c>
      <c r="J76" s="73" t="n">
        <v>15.6</v>
      </c>
      <c r="K76" s="73" t="n">
        <v>109.2</v>
      </c>
      <c r="L76" s="73" t="n">
        <v>493.628571428571</v>
      </c>
      <c r="M76" s="73" t="n">
        <v>602.828571428571</v>
      </c>
    </row>
    <row r="77" customFormat="false" ht="12.8" hidden="false" customHeight="false" outlineLevel="0" collapsed="false">
      <c r="A77" s="366" t="s">
        <v>405</v>
      </c>
      <c r="B77" s="367"/>
      <c r="C77" s="255" t="n">
        <v>1</v>
      </c>
      <c r="D77" s="363" t="n">
        <f aca="false">+C77+B77</f>
        <v>1</v>
      </c>
      <c r="E77" s="368" t="n">
        <v>57</v>
      </c>
      <c r="F77" s="369" t="n">
        <v>58</v>
      </c>
      <c r="G77" s="366" t="s">
        <v>405</v>
      </c>
      <c r="H77" s="1" t="n">
        <v>0.474576271186441</v>
      </c>
      <c r="I77" s="73" t="n">
        <v>1.47457627118644</v>
      </c>
      <c r="J77" s="73" t="n">
        <v>0</v>
      </c>
      <c r="K77" s="73" t="n">
        <v>1.47457627118644</v>
      </c>
      <c r="L77" s="73" t="n">
        <v>84.0508474576271</v>
      </c>
      <c r="M77" s="73" t="n">
        <v>85.5254237288136</v>
      </c>
    </row>
    <row r="78" customFormat="false" ht="12.8" hidden="false" customHeight="false" outlineLevel="0" collapsed="false">
      <c r="A78" s="366" t="s">
        <v>409</v>
      </c>
      <c r="B78" s="367" t="n">
        <v>4</v>
      </c>
      <c r="C78" s="255"/>
      <c r="D78" s="363" t="n">
        <f aca="false">+C78+B78</f>
        <v>4</v>
      </c>
      <c r="E78" s="368" t="n">
        <v>7</v>
      </c>
      <c r="F78" s="369" t="n">
        <v>11</v>
      </c>
      <c r="G78" s="366" t="s">
        <v>409</v>
      </c>
      <c r="H78" s="1" t="n">
        <v>0.692307692307692</v>
      </c>
      <c r="I78" s="73" t="n">
        <v>0</v>
      </c>
      <c r="J78" s="73" t="n">
        <v>6.76923076923077</v>
      </c>
      <c r="K78" s="73" t="n">
        <v>6.76923076923077</v>
      </c>
      <c r="L78" s="73" t="n">
        <v>11.8461538461538</v>
      </c>
      <c r="M78" s="73" t="n">
        <v>18.6153846153846</v>
      </c>
    </row>
    <row r="79" customFormat="false" ht="12.8" hidden="false" customHeight="false" outlineLevel="0" collapsed="false">
      <c r="A79" s="366" t="s">
        <v>413</v>
      </c>
      <c r="B79" s="367" t="n">
        <v>3</v>
      </c>
      <c r="C79" s="255" t="n">
        <v>3</v>
      </c>
      <c r="D79" s="363" t="n">
        <f aca="false">+C79+B79</f>
        <v>6</v>
      </c>
      <c r="E79" s="368" t="n">
        <v>133</v>
      </c>
      <c r="F79" s="369" t="n">
        <v>139</v>
      </c>
      <c r="G79" s="366" t="s">
        <v>413</v>
      </c>
      <c r="H79" s="1" t="n">
        <v>0.214285714285714</v>
      </c>
      <c r="I79" s="73" t="n">
        <v>3.64285714285714</v>
      </c>
      <c r="J79" s="73" t="n">
        <v>3.64285714285714</v>
      </c>
      <c r="K79" s="73" t="n">
        <v>7.28571428571429</v>
      </c>
      <c r="L79" s="73" t="n">
        <v>161.5</v>
      </c>
      <c r="M79" s="73" t="n">
        <v>168.785714285714</v>
      </c>
    </row>
    <row r="80" customFormat="false" ht="12.8" hidden="false" customHeight="false" outlineLevel="0" collapsed="false">
      <c r="A80" s="366" t="s">
        <v>417</v>
      </c>
      <c r="B80" s="367" t="n">
        <v>2</v>
      </c>
      <c r="C80" s="255"/>
      <c r="D80" s="363" t="n">
        <f aca="false">+C80+B80</f>
        <v>2</v>
      </c>
      <c r="E80" s="368" t="n">
        <v>36</v>
      </c>
      <c r="F80" s="369" t="n">
        <v>38</v>
      </c>
      <c r="G80" s="366" t="s">
        <v>417</v>
      </c>
      <c r="H80" s="1" t="n">
        <v>0.709302325581395</v>
      </c>
      <c r="I80" s="73" t="n">
        <v>0</v>
      </c>
      <c r="J80" s="73" t="n">
        <v>3.41860465116279</v>
      </c>
      <c r="K80" s="73" t="n">
        <v>3.41860465116279</v>
      </c>
      <c r="L80" s="73" t="n">
        <v>61.5348837209302</v>
      </c>
      <c r="M80" s="73" t="n">
        <v>64.953488372093</v>
      </c>
    </row>
    <row r="81" customFormat="false" ht="12.8" hidden="false" customHeight="false" outlineLevel="0" collapsed="false">
      <c r="A81" s="366" t="s">
        <v>421</v>
      </c>
      <c r="B81" s="367" t="n">
        <v>46</v>
      </c>
      <c r="C81" s="255" t="n">
        <v>76</v>
      </c>
      <c r="D81" s="363" t="n">
        <f aca="false">+C81+B81</f>
        <v>122</v>
      </c>
      <c r="E81" s="368" t="n">
        <v>556</v>
      </c>
      <c r="F81" s="369" t="n">
        <v>678</v>
      </c>
      <c r="G81" s="366" t="s">
        <v>421</v>
      </c>
      <c r="H81" s="1" t="n">
        <v>0.218934911242604</v>
      </c>
      <c r="I81" s="73" t="n">
        <v>92.6390532544379</v>
      </c>
      <c r="J81" s="73" t="n">
        <v>56.0710059171598</v>
      </c>
      <c r="K81" s="73" t="n">
        <v>148.710059171598</v>
      </c>
      <c r="L81" s="73" t="n">
        <v>677.727810650888</v>
      </c>
      <c r="M81" s="73" t="n">
        <v>826.437869822485</v>
      </c>
    </row>
    <row r="82" customFormat="false" ht="12.8" hidden="false" customHeight="false" outlineLevel="0" collapsed="false">
      <c r="A82" s="366" t="s">
        <v>425</v>
      </c>
      <c r="B82" s="367" t="n">
        <v>1</v>
      </c>
      <c r="C82" s="255" t="n">
        <v>9</v>
      </c>
      <c r="D82" s="363" t="n">
        <f aca="false">+C82+B82</f>
        <v>10</v>
      </c>
      <c r="E82" s="368" t="n">
        <v>7</v>
      </c>
      <c r="F82" s="369" t="n">
        <v>17</v>
      </c>
      <c r="G82" s="366" t="s">
        <v>425</v>
      </c>
      <c r="H82" s="1" t="n">
        <v>0</v>
      </c>
      <c r="I82" s="73" t="n">
        <v>9</v>
      </c>
      <c r="J82" s="73" t="n">
        <v>1</v>
      </c>
      <c r="K82" s="73" t="n">
        <v>10</v>
      </c>
      <c r="L82" s="73" t="n">
        <v>7</v>
      </c>
      <c r="M82" s="73" t="n">
        <v>17</v>
      </c>
    </row>
    <row r="83" customFormat="false" ht="12.8" hidden="false" customHeight="false" outlineLevel="0" collapsed="false">
      <c r="A83" s="366" t="s">
        <v>429</v>
      </c>
      <c r="B83" s="367" t="n">
        <v>3</v>
      </c>
      <c r="C83" s="255" t="n">
        <v>4</v>
      </c>
      <c r="D83" s="363" t="n">
        <f aca="false">+C83+B83</f>
        <v>7</v>
      </c>
      <c r="E83" s="368" t="n">
        <v>127</v>
      </c>
      <c r="F83" s="369" t="n">
        <v>134</v>
      </c>
      <c r="G83" s="366" t="s">
        <v>429</v>
      </c>
      <c r="H83" s="1" t="n">
        <v>0.492307692307692</v>
      </c>
      <c r="I83" s="73" t="n">
        <v>5.96923076923077</v>
      </c>
      <c r="J83" s="73" t="n">
        <v>4.47692307692308</v>
      </c>
      <c r="K83" s="73" t="n">
        <v>10.4461538461538</v>
      </c>
      <c r="L83" s="73" t="n">
        <v>189.523076923077</v>
      </c>
      <c r="M83" s="73" t="n">
        <v>199.969230769231</v>
      </c>
    </row>
    <row r="84" customFormat="false" ht="12.8" hidden="false" customHeight="false" outlineLevel="0" collapsed="false">
      <c r="A84" s="366" t="s">
        <v>433</v>
      </c>
      <c r="B84" s="367" t="n">
        <v>10</v>
      </c>
      <c r="C84" s="255" t="n">
        <v>107</v>
      </c>
      <c r="D84" s="363" t="n">
        <f aca="false">+C84+B84</f>
        <v>117</v>
      </c>
      <c r="E84" s="368" t="n">
        <v>835</v>
      </c>
      <c r="F84" s="369" t="n">
        <v>952</v>
      </c>
      <c r="G84" s="366" t="s">
        <v>433</v>
      </c>
      <c r="H84" s="1" t="n">
        <v>0.12043795620438</v>
      </c>
      <c r="I84" s="73" t="n">
        <v>119.886861313869</v>
      </c>
      <c r="J84" s="73" t="n">
        <v>11.2043795620438</v>
      </c>
      <c r="K84" s="73" t="n">
        <v>131.091240875912</v>
      </c>
      <c r="L84" s="73" t="n">
        <v>935.565693430657</v>
      </c>
      <c r="M84" s="73" t="n">
        <v>1066.65693430657</v>
      </c>
    </row>
    <row r="85" customFormat="false" ht="12.8" hidden="false" customHeight="false" outlineLevel="0" collapsed="false">
      <c r="A85" s="366" t="s">
        <v>437</v>
      </c>
      <c r="B85" s="367"/>
      <c r="C85" s="255"/>
      <c r="D85" s="363" t="n">
        <f aca="false">+C85+B85</f>
        <v>0</v>
      </c>
      <c r="E85" s="368" t="n">
        <v>5</v>
      </c>
      <c r="F85" s="369" t="n">
        <v>5</v>
      </c>
      <c r="G85" s="366" t="s">
        <v>437</v>
      </c>
      <c r="H85" s="1" t="n">
        <v>0.166666666666667</v>
      </c>
      <c r="I85" s="73" t="n">
        <v>0</v>
      </c>
      <c r="J85" s="73" t="n">
        <v>0</v>
      </c>
      <c r="K85" s="73" t="n">
        <v>0</v>
      </c>
      <c r="L85" s="73" t="n">
        <v>5.83333333333333</v>
      </c>
      <c r="M85" s="73" t="n">
        <v>5.83333333333333</v>
      </c>
    </row>
    <row r="86" customFormat="false" ht="12.8" hidden="false" customHeight="false" outlineLevel="0" collapsed="false">
      <c r="A86" s="366" t="s">
        <v>441</v>
      </c>
      <c r="B86" s="367"/>
      <c r="C86" s="255"/>
      <c r="D86" s="363" t="n">
        <f aca="false">+C86+B86</f>
        <v>0</v>
      </c>
      <c r="E86" s="368" t="n">
        <v>0</v>
      </c>
      <c r="F86" s="369" t="n">
        <v>0</v>
      </c>
      <c r="G86" s="366" t="s">
        <v>441</v>
      </c>
      <c r="H86" s="1" t="n">
        <v>0.142857142857143</v>
      </c>
      <c r="I86" s="73" t="n">
        <v>0</v>
      </c>
      <c r="J86" s="73" t="n">
        <v>0</v>
      </c>
      <c r="K86" s="73" t="n">
        <v>0</v>
      </c>
      <c r="L86" s="73" t="n">
        <v>0</v>
      </c>
      <c r="M86" s="73" t="n">
        <v>0</v>
      </c>
    </row>
    <row r="87" customFormat="false" ht="12.8" hidden="false" customHeight="false" outlineLevel="0" collapsed="false">
      <c r="A87" s="366" t="s">
        <v>445</v>
      </c>
      <c r="B87" s="367"/>
      <c r="C87" s="255"/>
      <c r="D87" s="363" t="n">
        <f aca="false">+C87+B87</f>
        <v>0</v>
      </c>
      <c r="E87" s="368" t="n">
        <v>1</v>
      </c>
      <c r="F87" s="369" t="n">
        <v>1</v>
      </c>
      <c r="G87" s="366" t="s">
        <v>445</v>
      </c>
      <c r="H87" s="1" t="n">
        <v>0</v>
      </c>
      <c r="I87" s="73" t="n">
        <v>0</v>
      </c>
      <c r="J87" s="73" t="n">
        <v>0</v>
      </c>
      <c r="K87" s="73" t="n">
        <v>0</v>
      </c>
      <c r="L87" s="73" t="n">
        <v>1</v>
      </c>
      <c r="M87" s="73" t="n">
        <v>1</v>
      </c>
    </row>
    <row r="88" customFormat="false" ht="12.8" hidden="false" customHeight="false" outlineLevel="0" collapsed="false">
      <c r="A88" s="366" t="s">
        <v>449</v>
      </c>
      <c r="B88" s="367"/>
      <c r="C88" s="255" t="n">
        <v>1</v>
      </c>
      <c r="D88" s="363" t="n">
        <f aca="false">+C88+B88</f>
        <v>1</v>
      </c>
      <c r="E88" s="368" t="n">
        <v>0</v>
      </c>
      <c r="F88" s="369" t="n">
        <v>1</v>
      </c>
      <c r="G88" s="366" t="s">
        <v>449</v>
      </c>
      <c r="H88" s="1" t="n">
        <v>0</v>
      </c>
      <c r="I88" s="73" t="n">
        <v>1</v>
      </c>
      <c r="J88" s="73" t="n">
        <v>0</v>
      </c>
      <c r="K88" s="73" t="n">
        <v>1</v>
      </c>
      <c r="L88" s="73" t="n">
        <v>0</v>
      </c>
      <c r="M88" s="73" t="n">
        <v>1</v>
      </c>
    </row>
    <row r="89" customFormat="false" ht="12.8" hidden="false" customHeight="false" outlineLevel="0" collapsed="false">
      <c r="A89" s="366" t="s">
        <v>453</v>
      </c>
      <c r="B89" s="367" t="n">
        <v>15</v>
      </c>
      <c r="C89" s="255" t="n">
        <v>13</v>
      </c>
      <c r="D89" s="363" t="n">
        <f aca="false">+C89+B89</f>
        <v>28</v>
      </c>
      <c r="E89" s="368" t="n">
        <v>54</v>
      </c>
      <c r="F89" s="369" t="n">
        <v>82</v>
      </c>
      <c r="G89" s="366" t="s">
        <v>453</v>
      </c>
      <c r="H89" s="1" t="n">
        <v>0.0930232558139535</v>
      </c>
      <c r="I89" s="73" t="n">
        <v>14.2093023255814</v>
      </c>
      <c r="J89" s="73" t="n">
        <v>16.3953488372093</v>
      </c>
      <c r="K89" s="73" t="n">
        <v>30.6046511627907</v>
      </c>
      <c r="L89" s="73" t="n">
        <v>59.0232558139535</v>
      </c>
      <c r="M89" s="73" t="n">
        <v>89.6279069767442</v>
      </c>
    </row>
    <row r="90" customFormat="false" ht="12.8" hidden="false" customHeight="false" outlineLevel="0" collapsed="false">
      <c r="A90" s="366" t="s">
        <v>457</v>
      </c>
      <c r="B90" s="367" t="n">
        <v>75</v>
      </c>
      <c r="C90" s="255" t="n">
        <v>290</v>
      </c>
      <c r="D90" s="363" t="n">
        <f aca="false">+C90+B90</f>
        <v>365</v>
      </c>
      <c r="E90" s="368" t="n">
        <v>1663</v>
      </c>
      <c r="F90" s="369" t="n">
        <v>2028</v>
      </c>
      <c r="G90" s="366" t="s">
        <v>457</v>
      </c>
      <c r="H90" s="1" t="n">
        <v>0.521934758155231</v>
      </c>
      <c r="I90" s="73" t="n">
        <v>441.361079865017</v>
      </c>
      <c r="J90" s="73" t="n">
        <v>114.145106861642</v>
      </c>
      <c r="K90" s="73" t="n">
        <v>555.506186726659</v>
      </c>
      <c r="L90" s="73" t="n">
        <v>2530.97750281215</v>
      </c>
      <c r="M90" s="73" t="n">
        <v>3086.48368953881</v>
      </c>
    </row>
    <row r="91" customFormat="false" ht="12.8" hidden="false" customHeight="false" outlineLevel="0" collapsed="false">
      <c r="A91" s="366" t="s">
        <v>461</v>
      </c>
      <c r="B91" s="367"/>
      <c r="C91" s="255" t="n">
        <v>4</v>
      </c>
      <c r="D91" s="363" t="n">
        <f aca="false">+C91+B91</f>
        <v>4</v>
      </c>
      <c r="E91" s="368" t="n">
        <v>3</v>
      </c>
      <c r="F91" s="369" t="n">
        <v>7</v>
      </c>
      <c r="G91" s="366" t="s">
        <v>461</v>
      </c>
      <c r="H91" s="1" t="n">
        <v>0.166666666666667</v>
      </c>
      <c r="I91" s="73" t="n">
        <v>4.66666666666667</v>
      </c>
      <c r="J91" s="73" t="n">
        <v>0</v>
      </c>
      <c r="K91" s="73" t="n">
        <v>4.66666666666667</v>
      </c>
      <c r="L91" s="73" t="n">
        <v>3.5</v>
      </c>
      <c r="M91" s="73" t="n">
        <v>8.16666666666667</v>
      </c>
    </row>
    <row r="92" customFormat="false" ht="12.8" hidden="false" customHeight="false" outlineLevel="0" collapsed="false">
      <c r="A92" s="366" t="s">
        <v>102</v>
      </c>
      <c r="B92" s="367" t="n">
        <v>6</v>
      </c>
      <c r="C92" s="255" t="n">
        <v>9</v>
      </c>
      <c r="D92" s="363" t="n">
        <f aca="false">+C92+B92</f>
        <v>15</v>
      </c>
      <c r="E92" s="368" t="n">
        <v>104</v>
      </c>
      <c r="F92" s="369" t="n">
        <v>119</v>
      </c>
      <c r="G92" s="366" t="s">
        <v>102</v>
      </c>
      <c r="H92" s="1" t="n">
        <v>0.0133333333333333</v>
      </c>
      <c r="I92" s="73" t="n">
        <v>9.12</v>
      </c>
      <c r="J92" s="73" t="n">
        <v>6.08</v>
      </c>
      <c r="K92" s="73" t="n">
        <v>15.2</v>
      </c>
      <c r="L92" s="73" t="n">
        <v>105.386666666667</v>
      </c>
      <c r="M92" s="73" t="n">
        <v>120.586666666667</v>
      </c>
    </row>
    <row r="93" customFormat="false" ht="12.8" hidden="false" customHeight="false" outlineLevel="0" collapsed="false">
      <c r="A93" s="366" t="s">
        <v>468</v>
      </c>
      <c r="B93" s="367" t="n">
        <v>23</v>
      </c>
      <c r="C93" s="255" t="n">
        <v>7</v>
      </c>
      <c r="D93" s="363" t="n">
        <f aca="false">+C93+B93</f>
        <v>30</v>
      </c>
      <c r="E93" s="368" t="n">
        <v>121</v>
      </c>
      <c r="F93" s="369" t="n">
        <v>151</v>
      </c>
      <c r="G93" s="366" t="s">
        <v>468</v>
      </c>
      <c r="H93" s="1" t="n">
        <v>0.346456692913386</v>
      </c>
      <c r="I93" s="73" t="n">
        <v>9.4251968503937</v>
      </c>
      <c r="J93" s="73" t="n">
        <v>30.9685039370079</v>
      </c>
      <c r="K93" s="73" t="n">
        <v>40.3937007874016</v>
      </c>
      <c r="L93" s="73" t="n">
        <v>162.92125984252</v>
      </c>
      <c r="M93" s="73" t="n">
        <v>203.314960629921</v>
      </c>
    </row>
    <row r="94" customFormat="false" ht="12.8" hidden="false" customHeight="false" outlineLevel="0" collapsed="false">
      <c r="A94" s="366" t="s">
        <v>472</v>
      </c>
      <c r="B94" s="367"/>
      <c r="C94" s="255"/>
      <c r="D94" s="363" t="n">
        <f aca="false">+C94+B94</f>
        <v>0</v>
      </c>
      <c r="E94" s="368" t="n">
        <v>8</v>
      </c>
      <c r="F94" s="369" t="n">
        <v>8</v>
      </c>
      <c r="G94" s="366" t="s">
        <v>472</v>
      </c>
      <c r="H94" s="1" t="n">
        <v>0</v>
      </c>
      <c r="I94" s="73" t="n">
        <v>0</v>
      </c>
      <c r="J94" s="73" t="n">
        <v>0</v>
      </c>
      <c r="K94" s="73" t="n">
        <v>0</v>
      </c>
      <c r="L94" s="73" t="n">
        <v>8</v>
      </c>
      <c r="M94" s="73" t="n">
        <v>8</v>
      </c>
    </row>
    <row r="95" customFormat="false" ht="12.8" hidden="false" customHeight="false" outlineLevel="0" collapsed="false">
      <c r="A95" s="366" t="s">
        <v>476</v>
      </c>
      <c r="B95" s="367" t="n">
        <v>36</v>
      </c>
      <c r="C95" s="255" t="n">
        <v>83</v>
      </c>
      <c r="D95" s="363" t="n">
        <f aca="false">+C95+B95</f>
        <v>119</v>
      </c>
      <c r="E95" s="368" t="n">
        <v>1309</v>
      </c>
      <c r="F95" s="369" t="n">
        <v>1428</v>
      </c>
      <c r="G95" s="366" t="s">
        <v>476</v>
      </c>
      <c r="H95" s="1" t="n">
        <v>0.0659238625812442</v>
      </c>
      <c r="I95" s="73" t="n">
        <v>88.4716805942433</v>
      </c>
      <c r="J95" s="73" t="n">
        <v>38.3732590529248</v>
      </c>
      <c r="K95" s="73" t="n">
        <v>126.844939647168</v>
      </c>
      <c r="L95" s="73" t="n">
        <v>1395.29433611885</v>
      </c>
      <c r="M95" s="73" t="n">
        <v>1522.13927576602</v>
      </c>
    </row>
    <row r="96" customFormat="false" ht="12.8" hidden="false" customHeight="false" outlineLevel="0" collapsed="false">
      <c r="A96" s="366" t="s">
        <v>480</v>
      </c>
      <c r="B96" s="367"/>
      <c r="C96" s="255"/>
      <c r="D96" s="363" t="n">
        <f aca="false">+C96+B96</f>
        <v>0</v>
      </c>
      <c r="E96" s="368" t="n">
        <v>1</v>
      </c>
      <c r="F96" s="369" t="n">
        <v>1</v>
      </c>
      <c r="G96" s="366"/>
      <c r="I96" s="73" t="n">
        <v>0</v>
      </c>
      <c r="J96" s="73" t="n">
        <v>0</v>
      </c>
      <c r="K96" s="73" t="n">
        <v>0</v>
      </c>
      <c r="L96" s="73" t="n">
        <v>1</v>
      </c>
      <c r="M96" s="73" t="n">
        <v>1</v>
      </c>
    </row>
    <row r="97" customFormat="false" ht="12.8" hidden="false" customHeight="false" outlineLevel="0" collapsed="false">
      <c r="A97" s="366" t="s">
        <v>484</v>
      </c>
      <c r="B97" s="367" t="n">
        <v>15</v>
      </c>
      <c r="C97" s="255" t="n">
        <v>15</v>
      </c>
      <c r="D97" s="363" t="n">
        <f aca="false">+C97+B97</f>
        <v>30</v>
      </c>
      <c r="E97" s="368" t="n">
        <v>35</v>
      </c>
      <c r="F97" s="369" t="n">
        <v>65</v>
      </c>
      <c r="G97" s="366" t="s">
        <v>484</v>
      </c>
      <c r="H97" s="1" t="n">
        <v>0.28</v>
      </c>
      <c r="I97" s="73" t="n">
        <v>19.2</v>
      </c>
      <c r="J97" s="73" t="n">
        <v>19.2</v>
      </c>
      <c r="K97" s="73" t="n">
        <v>38.4</v>
      </c>
      <c r="L97" s="73" t="n">
        <v>44.8</v>
      </c>
      <c r="M97" s="73" t="n">
        <v>83.2</v>
      </c>
    </row>
    <row r="98" customFormat="false" ht="12.8" hidden="false" customHeight="false" outlineLevel="0" collapsed="false">
      <c r="A98" s="366" t="s">
        <v>488</v>
      </c>
      <c r="B98" s="367"/>
      <c r="C98" s="255"/>
      <c r="D98" s="363" t="n">
        <f aca="false">+C98+B98</f>
        <v>0</v>
      </c>
      <c r="E98" s="368" t="n">
        <v>2</v>
      </c>
      <c r="F98" s="369" t="n">
        <v>2</v>
      </c>
      <c r="G98" s="366"/>
      <c r="I98" s="73" t="n">
        <v>0</v>
      </c>
      <c r="J98" s="73" t="n">
        <v>0</v>
      </c>
      <c r="K98" s="73" t="n">
        <v>0</v>
      </c>
      <c r="L98" s="73" t="n">
        <v>2</v>
      </c>
      <c r="M98" s="73" t="n">
        <v>2</v>
      </c>
    </row>
    <row r="99" customFormat="false" ht="12.8" hidden="false" customHeight="false" outlineLevel="0" collapsed="false">
      <c r="A99" s="366" t="s">
        <v>492</v>
      </c>
      <c r="B99" s="367" t="n">
        <v>1</v>
      </c>
      <c r="C99" s="255"/>
      <c r="D99" s="363" t="n">
        <f aca="false">+C99+B99</f>
        <v>1</v>
      </c>
      <c r="E99" s="368" t="n">
        <v>2</v>
      </c>
      <c r="F99" s="369" t="n">
        <v>3</v>
      </c>
      <c r="G99" s="366" t="s">
        <v>492</v>
      </c>
      <c r="H99" s="1" t="n">
        <v>0</v>
      </c>
      <c r="I99" s="73" t="n">
        <v>0</v>
      </c>
      <c r="J99" s="73" t="n">
        <v>1</v>
      </c>
      <c r="K99" s="73" t="n">
        <v>1</v>
      </c>
      <c r="L99" s="73" t="n">
        <v>2</v>
      </c>
      <c r="M99" s="73" t="n">
        <v>3</v>
      </c>
    </row>
    <row r="100" customFormat="false" ht="12.8" hidden="false" customHeight="false" outlineLevel="0" collapsed="false">
      <c r="A100" s="366" t="s">
        <v>496</v>
      </c>
      <c r="B100" s="367"/>
      <c r="C100" s="255" t="n">
        <v>1</v>
      </c>
      <c r="D100" s="363" t="n">
        <f aca="false">+C100+B100</f>
        <v>1</v>
      </c>
      <c r="E100" s="368" t="n">
        <v>107</v>
      </c>
      <c r="F100" s="369" t="n">
        <v>108</v>
      </c>
      <c r="G100" s="366" t="s">
        <v>496</v>
      </c>
      <c r="H100" s="1" t="n">
        <v>0.649350649350649</v>
      </c>
      <c r="I100" s="73" t="n">
        <v>1.64935064935065</v>
      </c>
      <c r="J100" s="73" t="n">
        <v>0</v>
      </c>
      <c r="K100" s="73" t="n">
        <v>1.64935064935065</v>
      </c>
      <c r="L100" s="73" t="n">
        <v>176.48051948052</v>
      </c>
      <c r="M100" s="73" t="n">
        <v>178.12987012987</v>
      </c>
    </row>
    <row r="101" customFormat="false" ht="12.8" hidden="false" customHeight="false" outlineLevel="0" collapsed="false">
      <c r="A101" s="366" t="s">
        <v>500</v>
      </c>
      <c r="B101" s="367" t="n">
        <v>43</v>
      </c>
      <c r="C101" s="255" t="n">
        <v>404</v>
      </c>
      <c r="D101" s="363" t="n">
        <f aca="false">+C101+B101</f>
        <v>447</v>
      </c>
      <c r="E101" s="368" t="n">
        <v>957</v>
      </c>
      <c r="F101" s="369" t="n">
        <v>1404</v>
      </c>
      <c r="G101" s="366" t="s">
        <v>500</v>
      </c>
      <c r="H101" s="1" t="n">
        <v>0.427622841965471</v>
      </c>
      <c r="I101" s="73" t="n">
        <v>576.759628154051</v>
      </c>
      <c r="J101" s="73" t="n">
        <v>61.3877822045153</v>
      </c>
      <c r="K101" s="73" t="n">
        <v>638.147410358566</v>
      </c>
      <c r="L101" s="73" t="n">
        <v>1366.23505976096</v>
      </c>
      <c r="M101" s="73" t="n">
        <v>2004.38247011952</v>
      </c>
    </row>
    <row r="102" customFormat="false" ht="12.8" hidden="false" customHeight="false" outlineLevel="0" collapsed="false">
      <c r="A102" s="366" t="s">
        <v>504</v>
      </c>
      <c r="B102" s="367" t="n">
        <v>8</v>
      </c>
      <c r="C102" s="255" t="n">
        <v>41</v>
      </c>
      <c r="D102" s="363" t="n">
        <f aca="false">+C102+B102</f>
        <v>49</v>
      </c>
      <c r="E102" s="368" t="n">
        <v>147</v>
      </c>
      <c r="F102" s="369" t="n">
        <v>196</v>
      </c>
      <c r="G102" s="366" t="s">
        <v>504</v>
      </c>
      <c r="H102" s="1" t="n">
        <v>0.418604651162791</v>
      </c>
      <c r="I102" s="73" t="n">
        <v>58.1627906976744</v>
      </c>
      <c r="J102" s="73" t="n">
        <v>11.3488372093023</v>
      </c>
      <c r="K102" s="73" t="n">
        <v>69.5116279069767</v>
      </c>
      <c r="L102" s="73" t="n">
        <v>208.53488372093</v>
      </c>
      <c r="M102" s="73" t="n">
        <v>278.046511627907</v>
      </c>
    </row>
    <row r="103" customFormat="false" ht="12.8" hidden="false" customHeight="false" outlineLevel="0" collapsed="false">
      <c r="A103" s="366" t="s">
        <v>508</v>
      </c>
      <c r="B103" s="367" t="n">
        <v>1</v>
      </c>
      <c r="C103" s="255"/>
      <c r="D103" s="363" t="n">
        <f aca="false">+C103+B103</f>
        <v>1</v>
      </c>
      <c r="E103" s="368" t="n">
        <v>0</v>
      </c>
      <c r="F103" s="369" t="n">
        <v>1</v>
      </c>
      <c r="G103" s="366" t="s">
        <v>508</v>
      </c>
      <c r="H103" s="1" t="n">
        <v>0</v>
      </c>
      <c r="I103" s="73" t="n">
        <v>0</v>
      </c>
      <c r="J103" s="73" t="n">
        <v>1</v>
      </c>
      <c r="K103" s="73" t="n">
        <v>1</v>
      </c>
      <c r="L103" s="73" t="n">
        <v>0</v>
      </c>
      <c r="M103" s="73" t="n">
        <v>1</v>
      </c>
    </row>
    <row r="104" customFormat="false" ht="12.8" hidden="false" customHeight="false" outlineLevel="0" collapsed="false">
      <c r="A104" s="366" t="s">
        <v>512</v>
      </c>
      <c r="B104" s="367" t="n">
        <v>415</v>
      </c>
      <c r="C104" s="255" t="n">
        <v>213</v>
      </c>
      <c r="D104" s="363" t="n">
        <f aca="false">+C104+B104</f>
        <v>628</v>
      </c>
      <c r="E104" s="368" t="n">
        <v>308</v>
      </c>
      <c r="F104" s="369" t="n">
        <v>936</v>
      </c>
      <c r="G104" s="366" t="s">
        <v>512</v>
      </c>
      <c r="H104" s="1" t="n">
        <v>0.0703125</v>
      </c>
      <c r="I104" s="73" t="n">
        <v>227.9765625</v>
      </c>
      <c r="J104" s="73" t="n">
        <v>444.1796875</v>
      </c>
      <c r="K104" s="73" t="n">
        <v>672.15625</v>
      </c>
      <c r="L104" s="73" t="n">
        <v>329.65625</v>
      </c>
      <c r="M104" s="73" t="n">
        <v>1001.8125</v>
      </c>
    </row>
    <row r="105" customFormat="false" ht="12.8" hidden="false" customHeight="false" outlineLevel="0" collapsed="false">
      <c r="A105" s="366" t="s">
        <v>516</v>
      </c>
      <c r="B105" s="367" t="n">
        <v>20</v>
      </c>
      <c r="C105" s="255" t="n">
        <v>71</v>
      </c>
      <c r="D105" s="363" t="n">
        <f aca="false">+C105+B105</f>
        <v>91</v>
      </c>
      <c r="E105" s="368" t="n">
        <v>192</v>
      </c>
      <c r="F105" s="369" t="n">
        <v>283</v>
      </c>
      <c r="G105" s="366" t="s">
        <v>516</v>
      </c>
      <c r="H105" s="1" t="n">
        <v>0.254658385093168</v>
      </c>
      <c r="I105" s="73" t="n">
        <v>89.0807453416149</v>
      </c>
      <c r="J105" s="73" t="n">
        <v>25.0931677018634</v>
      </c>
      <c r="K105" s="73" t="n">
        <v>114.173913043478</v>
      </c>
      <c r="L105" s="73" t="n">
        <v>240.894409937888</v>
      </c>
      <c r="M105" s="73" t="n">
        <v>355.068322981366</v>
      </c>
    </row>
    <row r="106" customFormat="false" ht="12.8" hidden="false" customHeight="false" outlineLevel="0" collapsed="false">
      <c r="A106" s="366" t="s">
        <v>520</v>
      </c>
      <c r="B106" s="367" t="n">
        <v>36</v>
      </c>
      <c r="C106" s="255" t="n">
        <v>93</v>
      </c>
      <c r="D106" s="363" t="n">
        <f aca="false">+C106+B106</f>
        <v>129</v>
      </c>
      <c r="E106" s="368" t="n">
        <v>503</v>
      </c>
      <c r="F106" s="369" t="n">
        <v>632</v>
      </c>
      <c r="G106" s="366" t="s">
        <v>520</v>
      </c>
      <c r="H106" s="1" t="n">
        <v>0.212264150943396</v>
      </c>
      <c r="I106" s="73" t="n">
        <v>112.740566037736</v>
      </c>
      <c r="J106" s="73" t="n">
        <v>43.6415094339623</v>
      </c>
      <c r="K106" s="73" t="n">
        <v>156.382075471698</v>
      </c>
      <c r="L106" s="73" t="n">
        <v>609.768867924528</v>
      </c>
      <c r="M106" s="73" t="n">
        <v>766.150943396227</v>
      </c>
    </row>
    <row r="107" customFormat="false" ht="12.8" hidden="false" customHeight="false" outlineLevel="0" collapsed="false">
      <c r="A107" s="366" t="s">
        <v>524</v>
      </c>
      <c r="B107" s="367" t="n">
        <v>345</v>
      </c>
      <c r="C107" s="255" t="n">
        <v>95</v>
      </c>
      <c r="D107" s="363" t="n">
        <f aca="false">+C107+B107</f>
        <v>440</v>
      </c>
      <c r="E107" s="368" t="n">
        <v>551</v>
      </c>
      <c r="F107" s="369" t="n">
        <v>991</v>
      </c>
      <c r="G107" s="366" t="s">
        <v>524</v>
      </c>
      <c r="H107" s="1" t="n">
        <v>0.11623246492986</v>
      </c>
      <c r="I107" s="73" t="n">
        <v>106.042084168337</v>
      </c>
      <c r="J107" s="73" t="n">
        <v>385.100200400802</v>
      </c>
      <c r="K107" s="73" t="n">
        <v>491.142284569138</v>
      </c>
      <c r="L107" s="73" t="n">
        <v>615.044088176353</v>
      </c>
      <c r="M107" s="73" t="n">
        <v>1106.18637274549</v>
      </c>
    </row>
    <row r="108" customFormat="false" ht="12.8" hidden="false" customHeight="false" outlineLevel="0" collapsed="false">
      <c r="A108" s="366" t="s">
        <v>528</v>
      </c>
      <c r="B108" s="367"/>
      <c r="C108" s="255" t="n">
        <v>1</v>
      </c>
      <c r="D108" s="363" t="n">
        <f aca="false">+C108+B108</f>
        <v>1</v>
      </c>
      <c r="E108" s="368" t="n">
        <v>5</v>
      </c>
      <c r="F108" s="369" t="n">
        <v>6</v>
      </c>
      <c r="G108" s="366" t="s">
        <v>528</v>
      </c>
      <c r="H108" s="1" t="n">
        <v>0.6</v>
      </c>
      <c r="I108" s="73" t="n">
        <v>1.6</v>
      </c>
      <c r="J108" s="73" t="n">
        <v>0</v>
      </c>
      <c r="K108" s="73" t="n">
        <v>1.6</v>
      </c>
      <c r="L108" s="73" t="n">
        <v>8</v>
      </c>
      <c r="M108" s="73" t="n">
        <v>9.6</v>
      </c>
    </row>
    <row r="109" customFormat="false" ht="12.8" hidden="false" customHeight="false" outlineLevel="0" collapsed="false">
      <c r="A109" s="366" t="s">
        <v>532</v>
      </c>
      <c r="B109" s="367" t="n">
        <v>9</v>
      </c>
      <c r="C109" s="255" t="n">
        <v>9</v>
      </c>
      <c r="D109" s="363" t="n">
        <f aca="false">+C109+B109</f>
        <v>18</v>
      </c>
      <c r="E109" s="368" t="n">
        <v>17</v>
      </c>
      <c r="F109" s="369" t="n">
        <v>35</v>
      </c>
      <c r="G109" s="366" t="s">
        <v>532</v>
      </c>
      <c r="H109" s="1" t="n">
        <v>0.0526315789473684</v>
      </c>
      <c r="I109" s="73" t="n">
        <v>9.47368421052632</v>
      </c>
      <c r="J109" s="73" t="n">
        <v>9.47368421052632</v>
      </c>
      <c r="K109" s="73" t="n">
        <v>18.9473684210526</v>
      </c>
      <c r="L109" s="73" t="n">
        <v>17.8947368421053</v>
      </c>
      <c r="M109" s="73" t="n">
        <v>36.8421052631579</v>
      </c>
    </row>
    <row r="110" customFormat="false" ht="12.8" hidden="false" customHeight="false" outlineLevel="0" collapsed="false">
      <c r="A110" s="366" t="s">
        <v>536</v>
      </c>
      <c r="B110" s="367" t="n">
        <v>9</v>
      </c>
      <c r="C110" s="255"/>
      <c r="D110" s="363" t="n">
        <f aca="false">+C110+B110</f>
        <v>9</v>
      </c>
      <c r="E110" s="368" t="n">
        <v>12</v>
      </c>
      <c r="F110" s="369" t="n">
        <v>21</v>
      </c>
      <c r="G110" s="366" t="s">
        <v>536</v>
      </c>
      <c r="H110" s="1" t="n">
        <v>0.333333333333333</v>
      </c>
      <c r="I110" s="73" t="n">
        <v>0</v>
      </c>
      <c r="J110" s="73" t="n">
        <v>12</v>
      </c>
      <c r="K110" s="73" t="n">
        <v>12</v>
      </c>
      <c r="L110" s="73" t="n">
        <v>16</v>
      </c>
      <c r="M110" s="73" t="n">
        <v>28</v>
      </c>
    </row>
    <row r="111" customFormat="false" ht="12.8" hidden="false" customHeight="false" outlineLevel="0" collapsed="false">
      <c r="A111" s="366" t="s">
        <v>540</v>
      </c>
      <c r="B111" s="367" t="n">
        <v>24</v>
      </c>
      <c r="C111" s="255" t="n">
        <v>141</v>
      </c>
      <c r="D111" s="363" t="n">
        <f aca="false">+C111+B111</f>
        <v>165</v>
      </c>
      <c r="E111" s="368" t="n">
        <v>173</v>
      </c>
      <c r="F111" s="369" t="n">
        <v>338</v>
      </c>
      <c r="G111" s="366" t="s">
        <v>540</v>
      </c>
      <c r="H111" s="1" t="n">
        <v>0.463636363636364</v>
      </c>
      <c r="I111" s="73" t="n">
        <v>206.372727272727</v>
      </c>
      <c r="J111" s="73" t="n">
        <v>35.1272727272727</v>
      </c>
      <c r="K111" s="73" t="n">
        <v>241.5</v>
      </c>
      <c r="L111" s="73" t="n">
        <v>253.209090909091</v>
      </c>
      <c r="M111" s="73" t="n">
        <v>494.709090909091</v>
      </c>
    </row>
    <row r="112" customFormat="false" ht="12.8" hidden="false" customHeight="false" outlineLevel="0" collapsed="false">
      <c r="A112" s="366" t="s">
        <v>544</v>
      </c>
      <c r="B112" s="367"/>
      <c r="C112" s="255"/>
      <c r="D112" s="363" t="n">
        <f aca="false">+C112+B112</f>
        <v>0</v>
      </c>
      <c r="E112" s="368" t="n">
        <v>0</v>
      </c>
      <c r="F112" s="369" t="n">
        <v>0</v>
      </c>
      <c r="G112" s="366"/>
      <c r="I112" s="73" t="n">
        <v>0</v>
      </c>
      <c r="J112" s="73" t="n">
        <v>0</v>
      </c>
      <c r="K112" s="73" t="n">
        <v>0</v>
      </c>
      <c r="L112" s="73" t="n">
        <v>0</v>
      </c>
      <c r="M112" s="73" t="n">
        <v>0</v>
      </c>
    </row>
    <row r="113" customFormat="false" ht="12.8" hidden="false" customHeight="false" outlineLevel="0" collapsed="false">
      <c r="A113" s="366" t="s">
        <v>548</v>
      </c>
      <c r="B113" s="367" t="n">
        <v>49</v>
      </c>
      <c r="C113" s="255" t="n">
        <v>110</v>
      </c>
      <c r="D113" s="363" t="n">
        <f aca="false">+C113+B113</f>
        <v>159</v>
      </c>
      <c r="E113" s="368" t="n">
        <v>578</v>
      </c>
      <c r="F113" s="369" t="n">
        <v>737</v>
      </c>
      <c r="G113" s="366" t="s">
        <v>548</v>
      </c>
      <c r="H113" s="1" t="n">
        <v>0.355932203389831</v>
      </c>
      <c r="I113" s="73" t="n">
        <v>149.152542372881</v>
      </c>
      <c r="J113" s="73" t="n">
        <v>66.4406779661017</v>
      </c>
      <c r="K113" s="73" t="n">
        <v>215.593220338983</v>
      </c>
      <c r="L113" s="73" t="n">
        <v>783.728813559322</v>
      </c>
      <c r="M113" s="73" t="n">
        <v>999.322033898305</v>
      </c>
    </row>
    <row r="114" customFormat="false" ht="12.8" hidden="false" customHeight="false" outlineLevel="0" collapsed="false">
      <c r="A114" s="366" t="s">
        <v>552</v>
      </c>
      <c r="B114" s="367" t="n">
        <v>6</v>
      </c>
      <c r="C114" s="255" t="n">
        <v>26</v>
      </c>
      <c r="D114" s="363" t="n">
        <f aca="false">+C114+B114</f>
        <v>32</v>
      </c>
      <c r="E114" s="368" t="n">
        <v>114</v>
      </c>
      <c r="F114" s="369" t="n">
        <v>146</v>
      </c>
      <c r="G114" s="366" t="s">
        <v>552</v>
      </c>
      <c r="H114" s="1" t="n">
        <v>0.152777777777778</v>
      </c>
      <c r="I114" s="73" t="n">
        <v>29.9722222222222</v>
      </c>
      <c r="J114" s="73" t="n">
        <v>6.91666666666667</v>
      </c>
      <c r="K114" s="73" t="n">
        <v>36.8888888888889</v>
      </c>
      <c r="L114" s="73" t="n">
        <v>131.416666666667</v>
      </c>
      <c r="M114" s="73" t="n">
        <v>168.305555555556</v>
      </c>
    </row>
    <row r="115" customFormat="false" ht="12.8" hidden="false" customHeight="false" outlineLevel="0" collapsed="false">
      <c r="A115" s="366" t="s">
        <v>556</v>
      </c>
      <c r="B115" s="367"/>
      <c r="C115" s="255" t="n">
        <v>1</v>
      </c>
      <c r="D115" s="363" t="n">
        <f aca="false">+C115+B115</f>
        <v>1</v>
      </c>
      <c r="E115" s="368" t="n">
        <v>0</v>
      </c>
      <c r="F115" s="369" t="n">
        <v>1</v>
      </c>
      <c r="G115" s="366" t="s">
        <v>556</v>
      </c>
      <c r="H115" s="1" t="n">
        <v>0</v>
      </c>
      <c r="I115" s="73" t="n">
        <v>1</v>
      </c>
      <c r="J115" s="73" t="n">
        <v>0</v>
      </c>
      <c r="K115" s="73" t="n">
        <v>1</v>
      </c>
      <c r="L115" s="73" t="n">
        <v>0</v>
      </c>
      <c r="M115" s="73" t="n">
        <v>1</v>
      </c>
    </row>
    <row r="116" customFormat="false" ht="12.8" hidden="false" customHeight="false" outlineLevel="0" collapsed="false">
      <c r="A116" s="366" t="s">
        <v>560</v>
      </c>
      <c r="B116" s="367"/>
      <c r="C116" s="255" t="n">
        <v>7</v>
      </c>
      <c r="D116" s="363" t="n">
        <f aca="false">+C116+B116</f>
        <v>7</v>
      </c>
      <c r="E116" s="368" t="n">
        <v>12</v>
      </c>
      <c r="F116" s="369" t="n">
        <v>19</v>
      </c>
      <c r="G116" s="366" t="s">
        <v>560</v>
      </c>
      <c r="H116" s="1" t="n">
        <v>1.33333333333333</v>
      </c>
      <c r="I116" s="73" t="n">
        <v>16.3333333333333</v>
      </c>
      <c r="J116" s="73" t="n">
        <v>0</v>
      </c>
      <c r="K116" s="73" t="n">
        <v>16.3333333333333</v>
      </c>
      <c r="L116" s="73" t="n">
        <v>28</v>
      </c>
      <c r="M116" s="73" t="n">
        <v>44.3333333333333</v>
      </c>
    </row>
    <row r="117" customFormat="false" ht="12.8" hidden="false" customHeight="false" outlineLevel="0" collapsed="false">
      <c r="A117" s="366" t="s">
        <v>564</v>
      </c>
      <c r="B117" s="367"/>
      <c r="C117" s="255"/>
      <c r="D117" s="363" t="n">
        <f aca="false">+C117+B117</f>
        <v>0</v>
      </c>
      <c r="E117" s="368" t="n">
        <v>0</v>
      </c>
      <c r="F117" s="369" t="n">
        <v>0</v>
      </c>
      <c r="I117" s="73" t="n">
        <v>0</v>
      </c>
      <c r="J117" s="73" t="n">
        <v>0</v>
      </c>
      <c r="K117" s="73" t="n">
        <v>0</v>
      </c>
      <c r="L117" s="73" t="n">
        <v>0</v>
      </c>
      <c r="M117" s="73" t="n">
        <v>0</v>
      </c>
    </row>
    <row r="118" customFormat="false" ht="12.8" hidden="false" customHeight="false" outlineLevel="0" collapsed="false">
      <c r="A118" s="366" t="s">
        <v>568</v>
      </c>
      <c r="B118" s="367" t="n">
        <v>16</v>
      </c>
      <c r="C118" s="255" t="n">
        <v>17</v>
      </c>
      <c r="D118" s="363" t="n">
        <f aca="false">+C118+B118</f>
        <v>33</v>
      </c>
      <c r="E118" s="368" t="n">
        <v>158</v>
      </c>
      <c r="F118" s="369" t="n">
        <v>191</v>
      </c>
      <c r="G118" s="366" t="s">
        <v>568</v>
      </c>
      <c r="H118" s="1" t="n">
        <v>0.186335403726708</v>
      </c>
      <c r="I118" s="73" t="n">
        <v>20.167701863354</v>
      </c>
      <c r="J118" s="73" t="n">
        <v>18.9813664596273</v>
      </c>
      <c r="K118" s="73" t="n">
        <v>39.1490683229814</v>
      </c>
      <c r="L118" s="73" t="n">
        <v>187.44099378882</v>
      </c>
      <c r="M118" s="73" t="n">
        <v>226.590062111801</v>
      </c>
    </row>
    <row r="119" customFormat="false" ht="12.8" hidden="false" customHeight="false" outlineLevel="0" collapsed="false">
      <c r="A119" s="366" t="s">
        <v>572</v>
      </c>
      <c r="B119" s="367" t="n">
        <v>89</v>
      </c>
      <c r="C119" s="255" t="n">
        <v>971</v>
      </c>
      <c r="D119" s="363" t="n">
        <f aca="false">+C119+B119</f>
        <v>1060</v>
      </c>
      <c r="E119" s="368" t="n">
        <v>5511</v>
      </c>
      <c r="F119" s="369" t="n">
        <v>6571</v>
      </c>
      <c r="G119" s="366" t="s">
        <v>572</v>
      </c>
      <c r="H119" s="1" t="n">
        <v>0.129517277763123</v>
      </c>
      <c r="I119" s="73" t="n">
        <v>1096.76127670799</v>
      </c>
      <c r="J119" s="73" t="n">
        <v>100.527037720918</v>
      </c>
      <c r="K119" s="73" t="n">
        <v>1197.28831442891</v>
      </c>
      <c r="L119" s="73" t="n">
        <v>6224.76971775257</v>
      </c>
      <c r="M119" s="73" t="n">
        <v>7422.05803218148</v>
      </c>
    </row>
    <row r="120" customFormat="false" ht="12.8" hidden="false" customHeight="false" outlineLevel="0" collapsed="false">
      <c r="A120" s="366" t="s">
        <v>576</v>
      </c>
      <c r="B120" s="367"/>
      <c r="C120" s="255"/>
      <c r="D120" s="363" t="n">
        <f aca="false">+C120+B120</f>
        <v>0</v>
      </c>
      <c r="E120" s="368" t="n">
        <v>2</v>
      </c>
      <c r="F120" s="369" t="n">
        <v>2</v>
      </c>
      <c r="G120" s="366" t="s">
        <v>576</v>
      </c>
      <c r="H120" s="1" t="n">
        <v>0</v>
      </c>
      <c r="I120" s="73" t="n">
        <v>0</v>
      </c>
      <c r="J120" s="73" t="n">
        <v>0</v>
      </c>
      <c r="K120" s="73" t="n">
        <v>0</v>
      </c>
      <c r="L120" s="73" t="n">
        <v>2</v>
      </c>
      <c r="M120" s="73" t="n">
        <v>2</v>
      </c>
    </row>
    <row r="121" customFormat="false" ht="12.8" hidden="false" customHeight="false" outlineLevel="0" collapsed="false">
      <c r="A121" s="366" t="s">
        <v>580</v>
      </c>
      <c r="B121" s="367"/>
      <c r="C121" s="255" t="n">
        <v>5</v>
      </c>
      <c r="D121" s="363" t="n">
        <f aca="false">+C121+B121</f>
        <v>5</v>
      </c>
      <c r="E121" s="368" t="n">
        <v>13</v>
      </c>
      <c r="F121" s="369" t="n">
        <v>18</v>
      </c>
      <c r="G121" s="366" t="s">
        <v>580</v>
      </c>
      <c r="H121" s="1" t="n">
        <v>0</v>
      </c>
      <c r="I121" s="73" t="n">
        <v>5</v>
      </c>
      <c r="J121" s="73" t="n">
        <v>0</v>
      </c>
      <c r="K121" s="73" t="n">
        <v>5</v>
      </c>
      <c r="L121" s="73" t="n">
        <v>13</v>
      </c>
      <c r="M121" s="73" t="n">
        <v>18</v>
      </c>
    </row>
    <row r="122" customFormat="false" ht="12.8" hidden="false" customHeight="false" outlineLevel="0" collapsed="false">
      <c r="A122" s="366" t="s">
        <v>584</v>
      </c>
      <c r="B122" s="367" t="n">
        <v>62</v>
      </c>
      <c r="C122" s="255" t="n">
        <v>15</v>
      </c>
      <c r="D122" s="363" t="n">
        <f aca="false">+C122+B122</f>
        <v>77</v>
      </c>
      <c r="E122" s="368" t="n">
        <v>110</v>
      </c>
      <c r="F122" s="369" t="n">
        <v>187</v>
      </c>
      <c r="G122" s="366" t="s">
        <v>584</v>
      </c>
      <c r="H122" s="1" t="n">
        <v>0.238709677419355</v>
      </c>
      <c r="I122" s="73" t="n">
        <v>18.5806451612903</v>
      </c>
      <c r="J122" s="73" t="n">
        <v>76.8</v>
      </c>
      <c r="K122" s="73" t="n">
        <v>95.3806451612903</v>
      </c>
      <c r="L122" s="73" t="n">
        <v>136.258064516129</v>
      </c>
      <c r="M122" s="73" t="n">
        <v>231.638709677419</v>
      </c>
    </row>
    <row r="123" customFormat="false" ht="12.8" hidden="false" customHeight="false" outlineLevel="0" collapsed="false">
      <c r="A123" s="366" t="s">
        <v>588</v>
      </c>
      <c r="B123" s="367"/>
      <c r="C123" s="255" t="n">
        <v>10</v>
      </c>
      <c r="D123" s="363" t="n">
        <f aca="false">+C123+B123</f>
        <v>10</v>
      </c>
      <c r="E123" s="368" t="n">
        <v>24</v>
      </c>
      <c r="F123" s="369" t="n">
        <v>34</v>
      </c>
      <c r="G123" s="366" t="s">
        <v>588</v>
      </c>
      <c r="H123" s="1" t="n">
        <v>0.166666666666667</v>
      </c>
      <c r="I123" s="73" t="n">
        <v>11.6666666666667</v>
      </c>
      <c r="J123" s="73" t="n">
        <v>0</v>
      </c>
      <c r="K123" s="73" t="n">
        <v>11.6666666666667</v>
      </c>
      <c r="L123" s="73" t="n">
        <v>28</v>
      </c>
      <c r="M123" s="73" t="n">
        <v>39.6666666666667</v>
      </c>
    </row>
    <row r="124" customFormat="false" ht="12.8" hidden="false" customHeight="false" outlineLevel="0" collapsed="false">
      <c r="A124" s="366" t="s">
        <v>592</v>
      </c>
      <c r="B124" s="367"/>
      <c r="C124" s="255"/>
      <c r="D124" s="363" t="n">
        <f aca="false">+C124+B124</f>
        <v>0</v>
      </c>
      <c r="E124" s="368" t="n">
        <v>5</v>
      </c>
      <c r="F124" s="369" t="n">
        <v>5</v>
      </c>
      <c r="G124" s="366" t="s">
        <v>592</v>
      </c>
      <c r="H124" s="1" t="n">
        <v>0.142857142857143</v>
      </c>
      <c r="I124" s="73" t="n">
        <v>0</v>
      </c>
      <c r="J124" s="73" t="n">
        <v>0</v>
      </c>
      <c r="K124" s="73" t="n">
        <v>0</v>
      </c>
      <c r="L124" s="73" t="n">
        <v>5.71428571428571</v>
      </c>
      <c r="M124" s="73" t="n">
        <v>5.71428571428571</v>
      </c>
    </row>
    <row r="125" customFormat="false" ht="12.8" hidden="false" customHeight="false" outlineLevel="0" collapsed="false">
      <c r="A125" s="366" t="s">
        <v>596</v>
      </c>
      <c r="B125" s="367"/>
      <c r="C125" s="255" t="n">
        <v>2</v>
      </c>
      <c r="D125" s="363" t="n">
        <f aca="false">+C125+B125</f>
        <v>2</v>
      </c>
      <c r="E125" s="368" t="n">
        <v>7</v>
      </c>
      <c r="F125" s="369" t="n">
        <v>9</v>
      </c>
      <c r="G125" s="366" t="s">
        <v>596</v>
      </c>
      <c r="H125" s="1" t="n">
        <v>0.428571428571429</v>
      </c>
      <c r="I125" s="73" t="n">
        <v>2.85714285714286</v>
      </c>
      <c r="J125" s="73" t="n">
        <v>0</v>
      </c>
      <c r="K125" s="73" t="n">
        <v>2.85714285714286</v>
      </c>
      <c r="L125" s="73" t="n">
        <v>10</v>
      </c>
      <c r="M125" s="73" t="n">
        <v>12.8571428571429</v>
      </c>
    </row>
    <row r="126" customFormat="false" ht="12.8" hidden="false" customHeight="false" outlineLevel="0" collapsed="false">
      <c r="A126" s="366" t="s">
        <v>600</v>
      </c>
      <c r="B126" s="367" t="n">
        <v>46</v>
      </c>
      <c r="C126" s="255" t="n">
        <v>61</v>
      </c>
      <c r="D126" s="363" t="n">
        <f aca="false">+C126+B126</f>
        <v>107</v>
      </c>
      <c r="E126" s="368" t="n">
        <v>283</v>
      </c>
      <c r="F126" s="369" t="n">
        <v>390</v>
      </c>
      <c r="G126" s="366" t="s">
        <v>600</v>
      </c>
      <c r="H126" s="1" t="n">
        <v>0.281512605042017</v>
      </c>
      <c r="I126" s="73" t="n">
        <v>78.172268907563</v>
      </c>
      <c r="J126" s="73" t="n">
        <v>58.9495798319328</v>
      </c>
      <c r="K126" s="73" t="n">
        <v>137.121848739496</v>
      </c>
      <c r="L126" s="73" t="n">
        <v>362.668067226891</v>
      </c>
      <c r="M126" s="73" t="n">
        <v>499.789915966387</v>
      </c>
    </row>
    <row r="127" customFormat="false" ht="12.8" hidden="false" customHeight="false" outlineLevel="0" collapsed="false">
      <c r="A127" s="366" t="s">
        <v>604</v>
      </c>
      <c r="B127" s="367"/>
      <c r="C127" s="255" t="n">
        <v>1</v>
      </c>
      <c r="D127" s="363" t="n">
        <f aca="false">+C127+B127</f>
        <v>1</v>
      </c>
      <c r="E127" s="368" t="n">
        <v>15</v>
      </c>
      <c r="F127" s="369" t="n">
        <v>16</v>
      </c>
      <c r="G127" s="366" t="s">
        <v>604</v>
      </c>
      <c r="H127" s="1" t="n">
        <v>0</v>
      </c>
      <c r="I127" s="73" t="n">
        <v>1</v>
      </c>
      <c r="J127" s="73" t="n">
        <v>0</v>
      </c>
      <c r="K127" s="73" t="n">
        <v>1</v>
      </c>
      <c r="L127" s="73" t="n">
        <v>15</v>
      </c>
      <c r="M127" s="73" t="n">
        <v>16</v>
      </c>
    </row>
    <row r="128" customFormat="false" ht="12.8" hidden="false" customHeight="false" outlineLevel="0" collapsed="false">
      <c r="A128" s="366" t="s">
        <v>608</v>
      </c>
      <c r="B128" s="367" t="n">
        <v>19</v>
      </c>
      <c r="C128" s="255" t="n">
        <v>13</v>
      </c>
      <c r="D128" s="363" t="n">
        <f aca="false">+C128+B128</f>
        <v>32</v>
      </c>
      <c r="E128" s="368" t="n">
        <v>537</v>
      </c>
      <c r="F128" s="369" t="n">
        <v>569</v>
      </c>
      <c r="G128" s="366" t="s">
        <v>608</v>
      </c>
      <c r="H128" s="1" t="n">
        <v>0.520179372197309</v>
      </c>
      <c r="I128" s="73" t="n">
        <v>19.762331838565</v>
      </c>
      <c r="J128" s="73" t="n">
        <v>28.8834080717489</v>
      </c>
      <c r="K128" s="73" t="n">
        <v>48.6457399103139</v>
      </c>
      <c r="L128" s="73" t="n">
        <v>816.336322869955</v>
      </c>
      <c r="M128" s="73" t="n">
        <v>864.982062780269</v>
      </c>
    </row>
    <row r="129" customFormat="false" ht="12.8" hidden="false" customHeight="false" outlineLevel="0" collapsed="false">
      <c r="A129" s="366" t="s">
        <v>612</v>
      </c>
      <c r="B129" s="367" t="n">
        <v>13</v>
      </c>
      <c r="C129" s="255" t="n">
        <v>9</v>
      </c>
      <c r="D129" s="363" t="n">
        <f aca="false">+C129+B129</f>
        <v>22</v>
      </c>
      <c r="E129" s="368" t="n">
        <v>15</v>
      </c>
      <c r="F129" s="369" t="n">
        <v>37</v>
      </c>
      <c r="G129" s="366" t="s">
        <v>612</v>
      </c>
      <c r="H129" s="1" t="n">
        <v>0.111111111111111</v>
      </c>
      <c r="I129" s="73" t="n">
        <v>10</v>
      </c>
      <c r="J129" s="73" t="n">
        <v>14.4444444444444</v>
      </c>
      <c r="K129" s="73" t="n">
        <v>24.4444444444444</v>
      </c>
      <c r="L129" s="73" t="n">
        <v>16.6666666666667</v>
      </c>
      <c r="M129" s="73" t="n">
        <v>41.1111111111111</v>
      </c>
    </row>
    <row r="130" customFormat="false" ht="12.8" hidden="false" customHeight="false" outlineLevel="0" collapsed="false">
      <c r="A130" s="366" t="s">
        <v>616</v>
      </c>
      <c r="B130" s="367"/>
      <c r="C130" s="255"/>
      <c r="D130" s="363" t="n">
        <f aca="false">+C130+B130</f>
        <v>0</v>
      </c>
      <c r="E130" s="368" t="n">
        <v>6</v>
      </c>
      <c r="F130" s="369" t="n">
        <v>6</v>
      </c>
      <c r="G130" s="366" t="s">
        <v>616</v>
      </c>
      <c r="H130" s="1" t="n">
        <v>0.857142857142857</v>
      </c>
      <c r="I130" s="73" t="n">
        <v>0</v>
      </c>
      <c r="J130" s="73" t="n">
        <v>0</v>
      </c>
      <c r="K130" s="73" t="n">
        <v>0</v>
      </c>
      <c r="L130" s="73" t="n">
        <v>11.1428571428571</v>
      </c>
      <c r="M130" s="73" t="n">
        <v>11.1428571428571</v>
      </c>
    </row>
    <row r="131" customFormat="false" ht="12.8" hidden="false" customHeight="false" outlineLevel="0" collapsed="false">
      <c r="A131" s="366" t="s">
        <v>620</v>
      </c>
      <c r="B131" s="367"/>
      <c r="C131" s="255"/>
      <c r="D131" s="363" t="n">
        <f aca="false">+C131+B131</f>
        <v>0</v>
      </c>
      <c r="E131" s="368" t="n">
        <v>2</v>
      </c>
      <c r="F131" s="369" t="n">
        <v>2</v>
      </c>
      <c r="G131" s="366" t="s">
        <v>620</v>
      </c>
      <c r="H131" s="1" t="n">
        <v>0</v>
      </c>
      <c r="I131" s="73" t="n">
        <v>0</v>
      </c>
      <c r="J131" s="73" t="n">
        <v>0</v>
      </c>
      <c r="K131" s="73" t="n">
        <v>0</v>
      </c>
      <c r="L131" s="73" t="n">
        <v>2</v>
      </c>
      <c r="M131" s="73" t="n">
        <v>2</v>
      </c>
    </row>
    <row r="132" customFormat="false" ht="12.8" hidden="false" customHeight="false" outlineLevel="0" collapsed="false">
      <c r="A132" s="366" t="s">
        <v>624</v>
      </c>
      <c r="B132" s="367"/>
      <c r="C132" s="255" t="n">
        <v>1</v>
      </c>
      <c r="D132" s="363" t="n">
        <f aca="false">+C132+B132</f>
        <v>1</v>
      </c>
      <c r="E132" s="368" t="n">
        <v>3</v>
      </c>
      <c r="F132" s="369" t="n">
        <v>4</v>
      </c>
      <c r="G132" s="366" t="s">
        <v>624</v>
      </c>
      <c r="H132" s="1" t="n">
        <v>0</v>
      </c>
      <c r="I132" s="73" t="n">
        <v>1</v>
      </c>
      <c r="J132" s="73" t="n">
        <v>0</v>
      </c>
      <c r="K132" s="73" t="n">
        <v>1</v>
      </c>
      <c r="L132" s="73" t="n">
        <v>3</v>
      </c>
      <c r="M132" s="73" t="n">
        <v>4</v>
      </c>
    </row>
    <row r="133" customFormat="false" ht="12.8" hidden="false" customHeight="false" outlineLevel="0" collapsed="false">
      <c r="A133" s="366" t="s">
        <v>626</v>
      </c>
      <c r="B133" s="370" t="n">
        <v>4442</v>
      </c>
      <c r="C133" s="371" t="n">
        <v>8664</v>
      </c>
      <c r="D133" s="363" t="n">
        <f aca="false">+C133+B133</f>
        <v>13106</v>
      </c>
      <c r="E133" s="372" t="n">
        <v>48487</v>
      </c>
      <c r="F133" s="373" t="n">
        <v>61593</v>
      </c>
      <c r="G133" s="366" t="s">
        <v>14</v>
      </c>
      <c r="H133" s="1" t="n">
        <v>0.242084672348749</v>
      </c>
      <c r="I133" s="73" t="n">
        <v>10761.4216012296</v>
      </c>
      <c r="J133" s="73" t="n">
        <v>5517.34011457315</v>
      </c>
      <c r="K133" s="73" t="n">
        <v>16278.7617158027</v>
      </c>
      <c r="L133" s="73" t="n">
        <v>60224.9595081738</v>
      </c>
      <c r="M133" s="73" t="n">
        <v>76503.7212239765</v>
      </c>
    </row>
  </sheetData>
  <autoFilter ref="A:M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33"/>
  <sheetViews>
    <sheetView showFormulas="false" showGridLines="true" showRowColHeaders="true" showZeros="true" rightToLeft="false" tabSelected="false" showOutlineSymbols="true" defaultGridColor="true" view="normal" topLeftCell="A1" colorId="64" zoomScale="168" zoomScaleNormal="168" zoomScalePageLayoutView="100" workbookViewId="0">
      <selection pane="topLeft" activeCell="N2" activeCellId="0" sqref="N2"/>
    </sheetView>
  </sheetViews>
  <sheetFormatPr defaultColWidth="11.53515625" defaultRowHeight="12.8" customHeight="true" zeroHeight="false" outlineLevelRow="0" outlineLevelCol="0"/>
  <cols>
    <col collapsed="false" customWidth="false" hidden="false" outlineLevel="0" max="14" min="1" style="1" width="11.53"/>
  </cols>
  <sheetData>
    <row r="1" customFormat="false" ht="12.8" hidden="false" customHeight="false" outlineLevel="0" collapsed="false">
      <c r="A1" s="374" t="s">
        <v>634</v>
      </c>
      <c r="B1" s="375" t="s">
        <v>1090</v>
      </c>
      <c r="C1" s="375" t="s">
        <v>1091</v>
      </c>
      <c r="D1" s="57" t="s">
        <v>1092</v>
      </c>
      <c r="E1" s="57" t="s">
        <v>14</v>
      </c>
      <c r="F1" s="375" t="s">
        <v>1093</v>
      </c>
      <c r="G1" s="375" t="s">
        <v>704</v>
      </c>
      <c r="H1" s="375" t="s">
        <v>640</v>
      </c>
      <c r="I1" s="376" t="s">
        <v>903</v>
      </c>
      <c r="J1" s="57" t="s">
        <v>1094</v>
      </c>
      <c r="K1" s="57" t="s">
        <v>484</v>
      </c>
      <c r="L1" s="57" t="s">
        <v>639</v>
      </c>
      <c r="M1" s="57" t="s">
        <v>640</v>
      </c>
      <c r="N1" s="57" t="s">
        <v>1095</v>
      </c>
    </row>
    <row r="2" customFormat="false" ht="12.8" hidden="false" customHeight="false" outlineLevel="0" collapsed="false">
      <c r="A2" s="377" t="s">
        <v>107</v>
      </c>
      <c r="B2" s="378" t="n">
        <v>10225</v>
      </c>
      <c r="C2" s="378" t="n">
        <v>2025</v>
      </c>
      <c r="D2" s="117" t="n">
        <v>5880</v>
      </c>
      <c r="E2" s="117" t="n">
        <f aca="false">SUM(B2:D2)</f>
        <v>18130</v>
      </c>
      <c r="F2" s="378" t="n">
        <v>1648</v>
      </c>
      <c r="G2" s="378" t="n">
        <v>584</v>
      </c>
      <c r="H2" s="378" t="n">
        <v>3522</v>
      </c>
      <c r="I2" s="379" t="n">
        <v>5754</v>
      </c>
      <c r="J2" s="117" t="n">
        <v>11873</v>
      </c>
      <c r="K2" s="117" t="n">
        <v>2609</v>
      </c>
      <c r="L2" s="117" t="n">
        <f aca="false">+K2+J2</f>
        <v>14482</v>
      </c>
      <c r="M2" s="117" t="n">
        <f aca="false">+D2-I2+H2</f>
        <v>3648</v>
      </c>
      <c r="N2" s="285" t="n">
        <v>79.8786541643684</v>
      </c>
    </row>
    <row r="3" customFormat="false" ht="12.8" hidden="false" customHeight="false" outlineLevel="0" collapsed="false">
      <c r="A3" s="380" t="s">
        <v>111</v>
      </c>
      <c r="B3" s="381" t="n">
        <v>40</v>
      </c>
      <c r="C3" s="381" t="n">
        <v>185</v>
      </c>
      <c r="D3" s="70" t="n">
        <v>2130</v>
      </c>
      <c r="E3" s="70" t="n">
        <f aca="false">SUM(B3:D3)</f>
        <v>2355</v>
      </c>
      <c r="F3" s="381" t="n">
        <v>18</v>
      </c>
      <c r="G3" s="381" t="n">
        <v>93</v>
      </c>
      <c r="H3" s="381" t="n">
        <v>1033</v>
      </c>
      <c r="I3" s="382" t="n">
        <v>1144</v>
      </c>
      <c r="J3" s="70" t="n">
        <v>58</v>
      </c>
      <c r="K3" s="70" t="n">
        <v>278</v>
      </c>
      <c r="L3" s="70" t="n">
        <f aca="false">+K3+J3</f>
        <v>336</v>
      </c>
      <c r="M3" s="70" t="n">
        <f aca="false">+D3-I3+H3</f>
        <v>2019</v>
      </c>
      <c r="N3" s="289" t="n">
        <v>14.2675159235669</v>
      </c>
    </row>
    <row r="4" customFormat="false" ht="12.8" hidden="false" customHeight="false" outlineLevel="0" collapsed="false">
      <c r="A4" s="377" t="s">
        <v>115</v>
      </c>
      <c r="B4" s="378" t="n">
        <v>520</v>
      </c>
      <c r="C4" s="378" t="n">
        <v>25</v>
      </c>
      <c r="D4" s="117" t="n">
        <v>2210</v>
      </c>
      <c r="E4" s="117" t="n">
        <f aca="false">SUM(B4:D4)</f>
        <v>2755</v>
      </c>
      <c r="F4" s="378" t="n">
        <v>33</v>
      </c>
      <c r="G4" s="378" t="n">
        <v>43</v>
      </c>
      <c r="H4" s="378" t="n">
        <v>1267</v>
      </c>
      <c r="I4" s="379" t="n">
        <v>1343</v>
      </c>
      <c r="J4" s="117" t="n">
        <v>553</v>
      </c>
      <c r="K4" s="117" t="n">
        <v>68</v>
      </c>
      <c r="L4" s="117" t="n">
        <f aca="false">+K4+J4</f>
        <v>621</v>
      </c>
      <c r="M4" s="117" t="n">
        <f aca="false">+D4-I4+H4</f>
        <v>2134</v>
      </c>
      <c r="N4" s="285" t="n">
        <v>22.540834845735</v>
      </c>
    </row>
    <row r="5" customFormat="false" ht="12.8" hidden="false" customHeight="false" outlineLevel="0" collapsed="false">
      <c r="A5" s="380" t="s">
        <v>119</v>
      </c>
      <c r="B5" s="381" t="n">
        <v>145</v>
      </c>
      <c r="C5" s="381" t="n">
        <v>100</v>
      </c>
      <c r="D5" s="70" t="n">
        <v>1275</v>
      </c>
      <c r="E5" s="70" t="n">
        <f aca="false">SUM(B5:D5)</f>
        <v>1520</v>
      </c>
      <c r="F5" s="381" t="n">
        <v>26</v>
      </c>
      <c r="G5" s="381" t="n">
        <v>55</v>
      </c>
      <c r="H5" s="381" t="n">
        <v>545</v>
      </c>
      <c r="I5" s="382" t="n">
        <v>626</v>
      </c>
      <c r="J5" s="70" t="n">
        <v>171</v>
      </c>
      <c r="K5" s="70" t="n">
        <v>155</v>
      </c>
      <c r="L5" s="70" t="n">
        <f aca="false">+K5+J5</f>
        <v>326</v>
      </c>
      <c r="M5" s="70" t="n">
        <f aca="false">+D5-I5+H5</f>
        <v>1194</v>
      </c>
      <c r="N5" s="289" t="n">
        <v>21.4473684210526</v>
      </c>
    </row>
    <row r="6" customFormat="false" ht="12.8" hidden="false" customHeight="false" outlineLevel="0" collapsed="false">
      <c r="A6" s="377" t="s">
        <v>123</v>
      </c>
      <c r="B6" s="378" t="n">
        <v>0</v>
      </c>
      <c r="C6" s="378" t="n">
        <v>0</v>
      </c>
      <c r="D6" s="117" t="n">
        <v>15</v>
      </c>
      <c r="E6" s="117" t="n">
        <f aca="false">SUM(B6:D6)</f>
        <v>15</v>
      </c>
      <c r="F6" s="378"/>
      <c r="G6" s="378"/>
      <c r="H6" s="378" t="n">
        <v>6</v>
      </c>
      <c r="I6" s="379" t="n">
        <v>6</v>
      </c>
      <c r="J6" s="117" t="n">
        <v>0</v>
      </c>
      <c r="K6" s="117" t="n">
        <v>0</v>
      </c>
      <c r="L6" s="117" t="n">
        <f aca="false">+K6+J6</f>
        <v>0</v>
      </c>
      <c r="M6" s="117" t="n">
        <f aca="false">+D6-I6+H6</f>
        <v>15</v>
      </c>
      <c r="N6" s="285" t="n">
        <v>0</v>
      </c>
    </row>
    <row r="7" customFormat="false" ht="12.8" hidden="false" customHeight="false" outlineLevel="0" collapsed="false">
      <c r="A7" s="380" t="s">
        <v>127</v>
      </c>
      <c r="B7" s="381" t="n">
        <v>65</v>
      </c>
      <c r="C7" s="381" t="n">
        <v>10</v>
      </c>
      <c r="D7" s="70" t="n">
        <v>465</v>
      </c>
      <c r="E7" s="70" t="n">
        <f aca="false">SUM(B7:D7)</f>
        <v>540</v>
      </c>
      <c r="F7" s="381" t="n">
        <v>36</v>
      </c>
      <c r="G7" s="381" t="n">
        <v>10</v>
      </c>
      <c r="H7" s="381" t="n">
        <v>262</v>
      </c>
      <c r="I7" s="382" t="n">
        <v>308</v>
      </c>
      <c r="J7" s="70" t="n">
        <v>101</v>
      </c>
      <c r="K7" s="70" t="n">
        <v>20</v>
      </c>
      <c r="L7" s="70" t="n">
        <f aca="false">+K7+J7</f>
        <v>121</v>
      </c>
      <c r="M7" s="70" t="n">
        <f aca="false">+D7-I7+H7</f>
        <v>419</v>
      </c>
      <c r="N7" s="289" t="n">
        <v>22.4074074074074</v>
      </c>
    </row>
    <row r="8" customFormat="false" ht="12.8" hidden="false" customHeight="false" outlineLevel="0" collapsed="false">
      <c r="A8" s="377" t="s">
        <v>131</v>
      </c>
      <c r="B8" s="378" t="n">
        <v>10</v>
      </c>
      <c r="C8" s="378" t="n">
        <v>10</v>
      </c>
      <c r="D8" s="117" t="n">
        <v>180</v>
      </c>
      <c r="E8" s="117" t="n">
        <f aca="false">SUM(B8:D8)</f>
        <v>200</v>
      </c>
      <c r="F8" s="378" t="n">
        <v>1</v>
      </c>
      <c r="G8" s="378" t="n">
        <v>1</v>
      </c>
      <c r="H8" s="378" t="n">
        <v>46</v>
      </c>
      <c r="I8" s="379" t="n">
        <v>48</v>
      </c>
      <c r="J8" s="117" t="n">
        <v>11</v>
      </c>
      <c r="K8" s="117" t="n">
        <v>11</v>
      </c>
      <c r="L8" s="117" t="n">
        <f aca="false">+K8+J8</f>
        <v>22</v>
      </c>
      <c r="M8" s="117" t="n">
        <f aca="false">+D8-I8+H8</f>
        <v>178</v>
      </c>
      <c r="N8" s="285" t="n">
        <v>11</v>
      </c>
    </row>
    <row r="9" customFormat="false" ht="12.8" hidden="false" customHeight="false" outlineLevel="0" collapsed="false">
      <c r="A9" s="380" t="s">
        <v>135</v>
      </c>
      <c r="B9" s="381" t="n">
        <v>480</v>
      </c>
      <c r="C9" s="381" t="n">
        <v>165</v>
      </c>
      <c r="D9" s="70" t="n">
        <v>6860</v>
      </c>
      <c r="E9" s="70" t="n">
        <f aca="false">SUM(B9:D9)</f>
        <v>7505</v>
      </c>
      <c r="F9" s="381" t="n">
        <v>658</v>
      </c>
      <c r="G9" s="381" t="n">
        <v>218</v>
      </c>
      <c r="H9" s="381" t="n">
        <v>7404</v>
      </c>
      <c r="I9" s="382" t="n">
        <v>8280</v>
      </c>
      <c r="J9" s="70" t="n">
        <v>1138</v>
      </c>
      <c r="K9" s="70" t="n">
        <v>383</v>
      </c>
      <c r="L9" s="70" t="n">
        <f aca="false">+K9+J9</f>
        <v>1521</v>
      </c>
      <c r="M9" s="70" t="n">
        <f aca="false">+D9-I9+H9</f>
        <v>5984</v>
      </c>
      <c r="N9" s="289" t="n">
        <v>20.2664890073285</v>
      </c>
    </row>
    <row r="10" customFormat="false" ht="12.8" hidden="false" customHeight="false" outlineLevel="0" collapsed="false">
      <c r="A10" s="377" t="s">
        <v>139</v>
      </c>
      <c r="B10" s="378" t="n">
        <v>90</v>
      </c>
      <c r="C10" s="378" t="n">
        <v>35</v>
      </c>
      <c r="D10" s="117" t="n">
        <v>300</v>
      </c>
      <c r="E10" s="117" t="n">
        <f aca="false">SUM(B10:D10)</f>
        <v>425</v>
      </c>
      <c r="F10" s="378" t="n">
        <v>31</v>
      </c>
      <c r="G10" s="378" t="n">
        <v>40</v>
      </c>
      <c r="H10" s="378" t="n">
        <v>109</v>
      </c>
      <c r="I10" s="379" t="n">
        <v>180</v>
      </c>
      <c r="J10" s="117" t="n">
        <v>121</v>
      </c>
      <c r="K10" s="117" t="n">
        <v>75</v>
      </c>
      <c r="L10" s="117" t="n">
        <f aca="false">+K10+J10</f>
        <v>196</v>
      </c>
      <c r="M10" s="117" t="n">
        <f aca="false">+D10-I10+H10</f>
        <v>229</v>
      </c>
      <c r="N10" s="285" t="n">
        <v>46.1176470588235</v>
      </c>
    </row>
    <row r="11" customFormat="false" ht="12.8" hidden="false" customHeight="false" outlineLevel="0" collapsed="false">
      <c r="A11" s="380" t="s">
        <v>143</v>
      </c>
      <c r="B11" s="381" t="n">
        <v>0</v>
      </c>
      <c r="C11" s="381" t="n">
        <v>0</v>
      </c>
      <c r="D11" s="70" t="n">
        <v>0</v>
      </c>
      <c r="E11" s="70" t="n">
        <f aca="false">SUM(B11:D11)</f>
        <v>0</v>
      </c>
      <c r="F11" s="381"/>
      <c r="G11" s="381"/>
      <c r="H11" s="381" t="n">
        <v>1</v>
      </c>
      <c r="I11" s="382" t="n">
        <v>1</v>
      </c>
      <c r="J11" s="70" t="n">
        <v>0</v>
      </c>
      <c r="K11" s="70" t="n">
        <v>0</v>
      </c>
      <c r="L11" s="70" t="n">
        <f aca="false">+K11+J11</f>
        <v>0</v>
      </c>
      <c r="M11" s="70" t="n">
        <f aca="false">+D11-I11+H11</f>
        <v>0</v>
      </c>
      <c r="N11" s="289"/>
    </row>
    <row r="12" customFormat="false" ht="12.8" hidden="false" customHeight="false" outlineLevel="0" collapsed="false">
      <c r="A12" s="377" t="s">
        <v>147</v>
      </c>
      <c r="B12" s="378" t="n">
        <v>10</v>
      </c>
      <c r="C12" s="378" t="n">
        <v>0</v>
      </c>
      <c r="D12" s="117" t="n">
        <v>0</v>
      </c>
      <c r="E12" s="117" t="n">
        <f aca="false">SUM(B12:D12)</f>
        <v>10</v>
      </c>
      <c r="F12" s="378"/>
      <c r="G12" s="378"/>
      <c r="H12" s="378" t="n">
        <v>1</v>
      </c>
      <c r="I12" s="379" t="n">
        <v>1</v>
      </c>
      <c r="J12" s="117" t="n">
        <v>10</v>
      </c>
      <c r="K12" s="117" t="n">
        <v>0</v>
      </c>
      <c r="L12" s="117" t="n">
        <f aca="false">+K12+J12</f>
        <v>10</v>
      </c>
      <c r="M12" s="117" t="n">
        <f aca="false">+D12-I12+H12</f>
        <v>0</v>
      </c>
      <c r="N12" s="285" t="n">
        <v>100</v>
      </c>
    </row>
    <row r="13" customFormat="false" ht="12.8" hidden="false" customHeight="false" outlineLevel="0" collapsed="false">
      <c r="A13" s="380" t="s">
        <v>151</v>
      </c>
      <c r="B13" s="381" t="n">
        <v>145</v>
      </c>
      <c r="C13" s="381" t="n">
        <v>15</v>
      </c>
      <c r="D13" s="70" t="n">
        <v>120</v>
      </c>
      <c r="E13" s="70" t="n">
        <f aca="false">SUM(B13:D13)</f>
        <v>280</v>
      </c>
      <c r="F13" s="381" t="n">
        <v>21</v>
      </c>
      <c r="G13" s="381" t="n">
        <v>2</v>
      </c>
      <c r="H13" s="381" t="n">
        <v>124</v>
      </c>
      <c r="I13" s="382" t="n">
        <v>147</v>
      </c>
      <c r="J13" s="70" t="n">
        <v>166</v>
      </c>
      <c r="K13" s="70" t="n">
        <v>17</v>
      </c>
      <c r="L13" s="70" t="n">
        <f aca="false">+K13+J13</f>
        <v>183</v>
      </c>
      <c r="M13" s="70" t="n">
        <f aca="false">+D13-I13+H13</f>
        <v>97</v>
      </c>
      <c r="N13" s="289" t="n">
        <v>65.3571428571429</v>
      </c>
    </row>
    <row r="14" customFormat="false" ht="12.8" hidden="false" customHeight="false" outlineLevel="0" collapsed="false">
      <c r="A14" s="377" t="s">
        <v>155</v>
      </c>
      <c r="B14" s="378" t="n">
        <v>45</v>
      </c>
      <c r="C14" s="378" t="n">
        <v>5</v>
      </c>
      <c r="D14" s="117" t="n">
        <v>265</v>
      </c>
      <c r="E14" s="117" t="n">
        <f aca="false">SUM(B14:D14)</f>
        <v>315</v>
      </c>
      <c r="F14" s="378" t="n">
        <v>15</v>
      </c>
      <c r="G14" s="378" t="n">
        <v>10</v>
      </c>
      <c r="H14" s="378" t="n">
        <v>140</v>
      </c>
      <c r="I14" s="379" t="n">
        <v>165</v>
      </c>
      <c r="J14" s="117" t="n">
        <v>60</v>
      </c>
      <c r="K14" s="117" t="n">
        <v>15</v>
      </c>
      <c r="L14" s="117" t="n">
        <f aca="false">+K14+J14</f>
        <v>75</v>
      </c>
      <c r="M14" s="117" t="n">
        <f aca="false">+D14-I14+H14</f>
        <v>240</v>
      </c>
      <c r="N14" s="285" t="n">
        <v>23.8095238095238</v>
      </c>
    </row>
    <row r="15" customFormat="false" ht="12.8" hidden="false" customHeight="false" outlineLevel="0" collapsed="false">
      <c r="A15" s="380" t="s">
        <v>159</v>
      </c>
      <c r="B15" s="381" t="n">
        <v>0</v>
      </c>
      <c r="C15" s="381" t="n">
        <v>0</v>
      </c>
      <c r="D15" s="70" t="n">
        <v>5</v>
      </c>
      <c r="E15" s="70" t="n">
        <f aca="false">SUM(B15:D15)</f>
        <v>5</v>
      </c>
      <c r="F15" s="381"/>
      <c r="G15" s="381" t="n">
        <v>1</v>
      </c>
      <c r="H15" s="381" t="n">
        <v>2</v>
      </c>
      <c r="I15" s="382" t="n">
        <v>3</v>
      </c>
      <c r="J15" s="70" t="n">
        <v>0</v>
      </c>
      <c r="K15" s="70" t="n">
        <v>1</v>
      </c>
      <c r="L15" s="70" t="n">
        <f aca="false">+K15+J15</f>
        <v>1</v>
      </c>
      <c r="M15" s="70" t="n">
        <f aca="false">+D15-I15+H15</f>
        <v>4</v>
      </c>
      <c r="N15" s="289" t="n">
        <v>20</v>
      </c>
    </row>
    <row r="16" customFormat="false" ht="12.8" hidden="false" customHeight="false" outlineLevel="0" collapsed="false">
      <c r="A16" s="377" t="s">
        <v>163</v>
      </c>
      <c r="B16" s="378" t="n">
        <v>10</v>
      </c>
      <c r="C16" s="378" t="n">
        <v>15</v>
      </c>
      <c r="D16" s="117" t="n">
        <v>180</v>
      </c>
      <c r="E16" s="117" t="n">
        <f aca="false">SUM(B16:D16)</f>
        <v>205</v>
      </c>
      <c r="F16" s="378" t="n">
        <v>4</v>
      </c>
      <c r="G16" s="378" t="n">
        <v>3</v>
      </c>
      <c r="H16" s="378" t="n">
        <v>72</v>
      </c>
      <c r="I16" s="379" t="n">
        <v>79</v>
      </c>
      <c r="J16" s="117" t="n">
        <v>14</v>
      </c>
      <c r="K16" s="117" t="n">
        <v>18</v>
      </c>
      <c r="L16" s="117" t="n">
        <f aca="false">+K16+J16</f>
        <v>32</v>
      </c>
      <c r="M16" s="117" t="n">
        <f aca="false">+D16-I16+H16</f>
        <v>173</v>
      </c>
      <c r="N16" s="285" t="n">
        <v>15.609756097561</v>
      </c>
    </row>
    <row r="17" customFormat="false" ht="12.8" hidden="false" customHeight="false" outlineLevel="0" collapsed="false">
      <c r="A17" s="380" t="s">
        <v>167</v>
      </c>
      <c r="B17" s="381" t="n">
        <v>10</v>
      </c>
      <c r="C17" s="381" t="n">
        <v>0</v>
      </c>
      <c r="D17" s="70" t="n">
        <v>5</v>
      </c>
      <c r="E17" s="70" t="n">
        <f aca="false">SUM(B17:D17)</f>
        <v>15</v>
      </c>
      <c r="F17" s="381" t="n">
        <v>1</v>
      </c>
      <c r="G17" s="381" t="n">
        <v>0</v>
      </c>
      <c r="H17" s="381" t="n">
        <v>3</v>
      </c>
      <c r="I17" s="382" t="n">
        <v>4</v>
      </c>
      <c r="J17" s="70" t="n">
        <v>11</v>
      </c>
      <c r="K17" s="70" t="n">
        <v>0</v>
      </c>
      <c r="L17" s="70" t="n">
        <f aca="false">+K17+J17</f>
        <v>11</v>
      </c>
      <c r="M17" s="70" t="n">
        <f aca="false">+D17-I17+H17</f>
        <v>4</v>
      </c>
      <c r="N17" s="289" t="n">
        <v>73.3333333333333</v>
      </c>
    </row>
    <row r="18" customFormat="false" ht="12.8" hidden="false" customHeight="false" outlineLevel="0" collapsed="false">
      <c r="A18" s="377" t="s">
        <v>171</v>
      </c>
      <c r="B18" s="378" t="n">
        <v>65</v>
      </c>
      <c r="C18" s="378" t="n">
        <v>0</v>
      </c>
      <c r="D18" s="117" t="n">
        <v>125</v>
      </c>
      <c r="E18" s="117" t="n">
        <f aca="false">SUM(B18:D18)</f>
        <v>190</v>
      </c>
      <c r="F18" s="378" t="n">
        <v>15</v>
      </c>
      <c r="G18" s="378" t="n">
        <v>2</v>
      </c>
      <c r="H18" s="378" t="n">
        <v>35</v>
      </c>
      <c r="I18" s="379" t="n">
        <v>52</v>
      </c>
      <c r="J18" s="117" t="n">
        <v>80</v>
      </c>
      <c r="K18" s="117" t="n">
        <v>2</v>
      </c>
      <c r="L18" s="117" t="n">
        <f aca="false">+K18+J18</f>
        <v>82</v>
      </c>
      <c r="M18" s="117" t="n">
        <f aca="false">+D18-I18+H18</f>
        <v>108</v>
      </c>
      <c r="N18" s="285" t="n">
        <v>43.1578947368421</v>
      </c>
    </row>
    <row r="19" customFormat="false" ht="12.8" hidden="false" customHeight="false" outlineLevel="0" collapsed="false">
      <c r="A19" s="380" t="s">
        <v>175</v>
      </c>
      <c r="B19" s="381" t="n">
        <v>0</v>
      </c>
      <c r="C19" s="381" t="n">
        <v>0</v>
      </c>
      <c r="D19" s="70" t="n">
        <v>5</v>
      </c>
      <c r="E19" s="70" t="n">
        <f aca="false">SUM(B19:D19)</f>
        <v>5</v>
      </c>
      <c r="F19" s="381"/>
      <c r="G19" s="381" t="n">
        <v>1</v>
      </c>
      <c r="H19" s="381" t="n">
        <v>1</v>
      </c>
      <c r="I19" s="382" t="n">
        <v>2</v>
      </c>
      <c r="J19" s="70" t="n">
        <v>0</v>
      </c>
      <c r="K19" s="70" t="n">
        <v>1</v>
      </c>
      <c r="L19" s="70" t="n">
        <f aca="false">+K19+J19</f>
        <v>1</v>
      </c>
      <c r="M19" s="70" t="n">
        <f aca="false">+D19-I19+H19</f>
        <v>4</v>
      </c>
      <c r="N19" s="289" t="n">
        <v>20</v>
      </c>
    </row>
    <row r="20" customFormat="false" ht="12.8" hidden="false" customHeight="false" outlineLevel="0" collapsed="false">
      <c r="A20" s="377" t="s">
        <v>179</v>
      </c>
      <c r="B20" s="378" t="n">
        <v>1755</v>
      </c>
      <c r="C20" s="378" t="n">
        <v>775</v>
      </c>
      <c r="D20" s="117" t="n">
        <v>5700</v>
      </c>
      <c r="E20" s="117" t="n">
        <f aca="false">SUM(B20:D20)</f>
        <v>8230</v>
      </c>
      <c r="F20" s="378" t="n">
        <v>403</v>
      </c>
      <c r="G20" s="378" t="n">
        <v>501</v>
      </c>
      <c r="H20" s="378" t="n">
        <v>3328</v>
      </c>
      <c r="I20" s="379" t="n">
        <v>4232</v>
      </c>
      <c r="J20" s="117" t="n">
        <v>2158</v>
      </c>
      <c r="K20" s="117" t="n">
        <v>1276</v>
      </c>
      <c r="L20" s="117" t="n">
        <f aca="false">+K20+J20</f>
        <v>3434</v>
      </c>
      <c r="M20" s="117" t="n">
        <f aca="false">+D20-I20+H20</f>
        <v>4796</v>
      </c>
      <c r="N20" s="285" t="n">
        <v>41.7253948967193</v>
      </c>
    </row>
    <row r="21" customFormat="false" ht="12.8" hidden="false" customHeight="false" outlineLevel="0" collapsed="false">
      <c r="A21" s="380" t="s">
        <v>183</v>
      </c>
      <c r="B21" s="381" t="n">
        <v>100</v>
      </c>
      <c r="C21" s="381" t="n">
        <v>55</v>
      </c>
      <c r="D21" s="70" t="n">
        <v>220</v>
      </c>
      <c r="E21" s="70" t="n">
        <f aca="false">SUM(B21:D21)</f>
        <v>375</v>
      </c>
      <c r="F21" s="381" t="n">
        <v>14</v>
      </c>
      <c r="G21" s="381" t="n">
        <v>53</v>
      </c>
      <c r="H21" s="381" t="n">
        <v>96</v>
      </c>
      <c r="I21" s="382" t="n">
        <v>163</v>
      </c>
      <c r="J21" s="70" t="n">
        <v>114</v>
      </c>
      <c r="K21" s="70" t="n">
        <v>108</v>
      </c>
      <c r="L21" s="70" t="n">
        <f aca="false">+K21+J21</f>
        <v>222</v>
      </c>
      <c r="M21" s="70" t="n">
        <f aca="false">+D21-I21+H21</f>
        <v>153</v>
      </c>
      <c r="N21" s="289" t="n">
        <v>59.2</v>
      </c>
    </row>
    <row r="22" customFormat="false" ht="12.8" hidden="false" customHeight="false" outlineLevel="0" collapsed="false">
      <c r="A22" s="377" t="s">
        <v>187</v>
      </c>
      <c r="B22" s="378" t="n">
        <v>150</v>
      </c>
      <c r="C22" s="378" t="n">
        <v>80</v>
      </c>
      <c r="D22" s="117" t="n">
        <v>1100</v>
      </c>
      <c r="E22" s="117" t="n">
        <f aca="false">SUM(B22:D22)</f>
        <v>1330</v>
      </c>
      <c r="F22" s="378" t="n">
        <v>64</v>
      </c>
      <c r="G22" s="378" t="n">
        <v>47</v>
      </c>
      <c r="H22" s="378" t="n">
        <v>864</v>
      </c>
      <c r="I22" s="379" t="n">
        <v>975</v>
      </c>
      <c r="J22" s="117" t="n">
        <v>214</v>
      </c>
      <c r="K22" s="117" t="n">
        <v>127</v>
      </c>
      <c r="L22" s="117" t="n">
        <f aca="false">+K22+J22</f>
        <v>341</v>
      </c>
      <c r="M22" s="117" t="n">
        <f aca="false">+D22-I22+H22</f>
        <v>989</v>
      </c>
      <c r="N22" s="285" t="n">
        <v>25.6390977443609</v>
      </c>
    </row>
    <row r="23" customFormat="false" ht="12.8" hidden="false" customHeight="false" outlineLevel="0" collapsed="false">
      <c r="A23" s="380" t="s">
        <v>191</v>
      </c>
      <c r="B23" s="381" t="n">
        <v>1735</v>
      </c>
      <c r="C23" s="381" t="n">
        <v>265</v>
      </c>
      <c r="D23" s="70" t="n">
        <v>5630</v>
      </c>
      <c r="E23" s="70" t="n">
        <f aca="false">SUM(B23:D23)</f>
        <v>7630</v>
      </c>
      <c r="F23" s="381" t="n">
        <v>736</v>
      </c>
      <c r="G23" s="381" t="n">
        <v>211</v>
      </c>
      <c r="H23" s="381" t="n">
        <v>2497</v>
      </c>
      <c r="I23" s="382" t="n">
        <v>3444</v>
      </c>
      <c r="J23" s="70" t="n">
        <v>2471</v>
      </c>
      <c r="K23" s="70" t="n">
        <v>476</v>
      </c>
      <c r="L23" s="70" t="n">
        <f aca="false">+K23+J23</f>
        <v>2947</v>
      </c>
      <c r="M23" s="70" t="n">
        <f aca="false">+D23-I23+H23</f>
        <v>4683</v>
      </c>
      <c r="N23" s="289" t="n">
        <v>38.6238532110092</v>
      </c>
    </row>
    <row r="24" customFormat="false" ht="12.8" hidden="false" customHeight="false" outlineLevel="0" collapsed="false">
      <c r="A24" s="377" t="s">
        <v>195</v>
      </c>
      <c r="B24" s="378" t="n">
        <v>0</v>
      </c>
      <c r="C24" s="378" t="n">
        <v>5</v>
      </c>
      <c r="D24" s="117" t="n">
        <v>40</v>
      </c>
      <c r="E24" s="117" t="n">
        <f aca="false">SUM(B24:D24)</f>
        <v>45</v>
      </c>
      <c r="F24" s="378" t="n">
        <v>2</v>
      </c>
      <c r="G24" s="378" t="n">
        <v>3</v>
      </c>
      <c r="H24" s="378" t="n">
        <v>17</v>
      </c>
      <c r="I24" s="379" t="n">
        <v>22</v>
      </c>
      <c r="J24" s="117" t="n">
        <v>2</v>
      </c>
      <c r="K24" s="117" t="n">
        <v>8</v>
      </c>
      <c r="L24" s="117" t="n">
        <f aca="false">+K24+J24</f>
        <v>10</v>
      </c>
      <c r="M24" s="117" t="n">
        <f aca="false">+D24-I24+H24</f>
        <v>35</v>
      </c>
      <c r="N24" s="285" t="n">
        <v>22.2222222222222</v>
      </c>
    </row>
    <row r="25" customFormat="false" ht="12.8" hidden="false" customHeight="false" outlineLevel="0" collapsed="false">
      <c r="A25" s="380" t="s">
        <v>199</v>
      </c>
      <c r="B25" s="381" t="n">
        <v>265</v>
      </c>
      <c r="C25" s="381" t="n">
        <v>110</v>
      </c>
      <c r="D25" s="70" t="n">
        <v>870</v>
      </c>
      <c r="E25" s="70" t="n">
        <f aca="false">SUM(B25:D25)</f>
        <v>1245</v>
      </c>
      <c r="F25" s="381" t="n">
        <v>123</v>
      </c>
      <c r="G25" s="381" t="n">
        <v>56</v>
      </c>
      <c r="H25" s="381" t="n">
        <v>433</v>
      </c>
      <c r="I25" s="382" t="n">
        <v>612</v>
      </c>
      <c r="J25" s="70" t="n">
        <v>388</v>
      </c>
      <c r="K25" s="70" t="n">
        <v>166</v>
      </c>
      <c r="L25" s="70" t="n">
        <f aca="false">+K25+J25</f>
        <v>554</v>
      </c>
      <c r="M25" s="70" t="n">
        <f aca="false">+D25-I25+H25</f>
        <v>691</v>
      </c>
      <c r="N25" s="289" t="n">
        <v>44.4979919678715</v>
      </c>
    </row>
    <row r="26" customFormat="false" ht="12.8" hidden="false" customHeight="false" outlineLevel="0" collapsed="false">
      <c r="A26" s="377" t="s">
        <v>203</v>
      </c>
      <c r="B26" s="378" t="n">
        <v>1845</v>
      </c>
      <c r="C26" s="378" t="n">
        <v>0</v>
      </c>
      <c r="D26" s="117" t="n">
        <v>100</v>
      </c>
      <c r="E26" s="117" t="n">
        <f aca="false">SUM(B26:D26)</f>
        <v>1945</v>
      </c>
      <c r="F26" s="378" t="n">
        <v>8</v>
      </c>
      <c r="G26" s="378"/>
      <c r="H26" s="378" t="n">
        <v>41</v>
      </c>
      <c r="I26" s="379" t="n">
        <v>49</v>
      </c>
      <c r="J26" s="117" t="n">
        <v>1853</v>
      </c>
      <c r="K26" s="117" t="n">
        <v>0</v>
      </c>
      <c r="L26" s="117" t="n">
        <f aca="false">+K26+J26</f>
        <v>1853</v>
      </c>
      <c r="M26" s="117" t="n">
        <f aca="false">+D26-I26+H26</f>
        <v>92</v>
      </c>
      <c r="N26" s="285" t="n">
        <v>95.2699228791774</v>
      </c>
    </row>
    <row r="27" customFormat="false" ht="12.8" hidden="false" customHeight="false" outlineLevel="0" collapsed="false">
      <c r="A27" s="380" t="s">
        <v>207</v>
      </c>
      <c r="B27" s="381" t="n">
        <v>80</v>
      </c>
      <c r="C27" s="381" t="n">
        <v>130</v>
      </c>
      <c r="D27" s="70" t="n">
        <v>1365</v>
      </c>
      <c r="E27" s="70" t="n">
        <f aca="false">SUM(B27:D27)</f>
        <v>1575</v>
      </c>
      <c r="F27" s="381" t="n">
        <v>32</v>
      </c>
      <c r="G27" s="381" t="n">
        <v>101</v>
      </c>
      <c r="H27" s="381" t="n">
        <v>693</v>
      </c>
      <c r="I27" s="382" t="n">
        <v>826</v>
      </c>
      <c r="J27" s="70" t="n">
        <v>112</v>
      </c>
      <c r="K27" s="70" t="n">
        <v>231</v>
      </c>
      <c r="L27" s="70" t="n">
        <f aca="false">+K27+J27</f>
        <v>343</v>
      </c>
      <c r="M27" s="70" t="n">
        <f aca="false">+D27-I27+H27</f>
        <v>1232</v>
      </c>
      <c r="N27" s="289" t="n">
        <v>21.7777777777778</v>
      </c>
    </row>
    <row r="28" customFormat="false" ht="12.8" hidden="false" customHeight="false" outlineLevel="0" collapsed="false">
      <c r="A28" s="377" t="s">
        <v>211</v>
      </c>
      <c r="B28" s="378" t="n">
        <v>0</v>
      </c>
      <c r="C28" s="378" t="n">
        <v>0</v>
      </c>
      <c r="D28" s="117" t="n">
        <v>0</v>
      </c>
      <c r="E28" s="117" t="n">
        <f aca="false">SUM(B28:D28)</f>
        <v>0</v>
      </c>
      <c r="F28" s="378"/>
      <c r="G28" s="378"/>
      <c r="H28" s="378" t="n">
        <v>0</v>
      </c>
      <c r="I28" s="379" t="n">
        <v>0</v>
      </c>
      <c r="J28" s="117" t="n">
        <v>0</v>
      </c>
      <c r="K28" s="117" t="n">
        <v>0</v>
      </c>
      <c r="L28" s="117" t="n">
        <f aca="false">+K28+J28</f>
        <v>0</v>
      </c>
      <c r="M28" s="117" t="n">
        <f aca="false">+D28-I28+H28</f>
        <v>0</v>
      </c>
      <c r="N28" s="285"/>
    </row>
    <row r="29" customFormat="false" ht="12.8" hidden="false" customHeight="false" outlineLevel="0" collapsed="false">
      <c r="A29" s="380" t="s">
        <v>215</v>
      </c>
      <c r="B29" s="381" t="n">
        <v>35</v>
      </c>
      <c r="C29" s="381" t="n">
        <v>0</v>
      </c>
      <c r="D29" s="70" t="n">
        <v>120</v>
      </c>
      <c r="E29" s="70" t="n">
        <f aca="false">SUM(B29:D29)</f>
        <v>155</v>
      </c>
      <c r="F29" s="381" t="n">
        <v>5</v>
      </c>
      <c r="G29" s="381" t="n">
        <v>2</v>
      </c>
      <c r="H29" s="381" t="n">
        <v>101</v>
      </c>
      <c r="I29" s="382" t="n">
        <v>108</v>
      </c>
      <c r="J29" s="70" t="n">
        <v>40</v>
      </c>
      <c r="K29" s="70" t="n">
        <v>2</v>
      </c>
      <c r="L29" s="70" t="n">
        <f aca="false">+K29+J29</f>
        <v>42</v>
      </c>
      <c r="M29" s="70" t="n">
        <f aca="false">+D29-I29+H29</f>
        <v>113</v>
      </c>
      <c r="N29" s="289" t="n">
        <v>27.0967741935484</v>
      </c>
    </row>
    <row r="30" customFormat="false" ht="12.8" hidden="false" customHeight="false" outlineLevel="0" collapsed="false">
      <c r="A30" s="377" t="s">
        <v>219</v>
      </c>
      <c r="B30" s="378" t="n">
        <v>0</v>
      </c>
      <c r="C30" s="378" t="n">
        <v>0</v>
      </c>
      <c r="D30" s="117" t="n">
        <v>5</v>
      </c>
      <c r="E30" s="117" t="n">
        <f aca="false">SUM(B30:D30)</f>
        <v>5</v>
      </c>
      <c r="F30" s="378"/>
      <c r="G30" s="378"/>
      <c r="H30" s="378" t="n">
        <v>6</v>
      </c>
      <c r="I30" s="379" t="n">
        <v>6</v>
      </c>
      <c r="J30" s="117" t="n">
        <v>0</v>
      </c>
      <c r="K30" s="117" t="n">
        <v>0</v>
      </c>
      <c r="L30" s="117" t="n">
        <f aca="false">+K30+J30</f>
        <v>0</v>
      </c>
      <c r="M30" s="117" t="n">
        <f aca="false">+D30-I30+H30</f>
        <v>5</v>
      </c>
      <c r="N30" s="285" t="n">
        <v>0</v>
      </c>
    </row>
    <row r="31" customFormat="false" ht="12.8" hidden="false" customHeight="false" outlineLevel="0" collapsed="false">
      <c r="A31" s="380" t="s">
        <v>223</v>
      </c>
      <c r="B31" s="381" t="n">
        <v>55</v>
      </c>
      <c r="C31" s="381" t="n">
        <v>5</v>
      </c>
      <c r="D31" s="70" t="n">
        <v>280</v>
      </c>
      <c r="E31" s="70" t="n">
        <f aca="false">SUM(B31:D31)</f>
        <v>340</v>
      </c>
      <c r="F31" s="381" t="n">
        <v>83</v>
      </c>
      <c r="G31" s="381" t="n">
        <v>26</v>
      </c>
      <c r="H31" s="381" t="n">
        <v>151</v>
      </c>
      <c r="I31" s="382" t="n">
        <v>260</v>
      </c>
      <c r="J31" s="70" t="n">
        <v>138</v>
      </c>
      <c r="K31" s="70" t="n">
        <v>31</v>
      </c>
      <c r="L31" s="70" t="n">
        <f aca="false">+K31+J31</f>
        <v>169</v>
      </c>
      <c r="M31" s="70" t="n">
        <f aca="false">+D31-I31+H31</f>
        <v>171</v>
      </c>
      <c r="N31" s="289" t="n">
        <v>49.7058823529412</v>
      </c>
    </row>
    <row r="32" customFormat="false" ht="12.8" hidden="false" customHeight="false" outlineLevel="0" collapsed="false">
      <c r="A32" s="377" t="s">
        <v>227</v>
      </c>
      <c r="B32" s="378" t="n">
        <v>0</v>
      </c>
      <c r="C32" s="378" t="n">
        <v>5</v>
      </c>
      <c r="D32" s="117" t="n">
        <v>15</v>
      </c>
      <c r="E32" s="117" t="n">
        <f aca="false">SUM(B32:D32)</f>
        <v>20</v>
      </c>
      <c r="F32" s="378"/>
      <c r="G32" s="378"/>
      <c r="H32" s="378" t="n">
        <v>3</v>
      </c>
      <c r="I32" s="379" t="n">
        <v>3</v>
      </c>
      <c r="J32" s="117" t="n">
        <v>0</v>
      </c>
      <c r="K32" s="117" t="n">
        <v>5</v>
      </c>
      <c r="L32" s="117" t="n">
        <f aca="false">+K32+J32</f>
        <v>5</v>
      </c>
      <c r="M32" s="117" t="n">
        <f aca="false">+D32-I32+H32</f>
        <v>15</v>
      </c>
      <c r="N32" s="285" t="n">
        <v>25</v>
      </c>
    </row>
    <row r="33" customFormat="false" ht="12.8" hidden="false" customHeight="false" outlineLevel="0" collapsed="false">
      <c r="A33" s="380" t="s">
        <v>231</v>
      </c>
      <c r="B33" s="381" t="n">
        <v>15</v>
      </c>
      <c r="C33" s="381" t="n">
        <v>30</v>
      </c>
      <c r="D33" s="70" t="n">
        <v>170</v>
      </c>
      <c r="E33" s="70" t="n">
        <f aca="false">SUM(B33:D33)</f>
        <v>215</v>
      </c>
      <c r="F33" s="381"/>
      <c r="G33" s="381" t="n">
        <v>4</v>
      </c>
      <c r="H33" s="381" t="n">
        <v>96</v>
      </c>
      <c r="I33" s="382" t="n">
        <v>100</v>
      </c>
      <c r="J33" s="70" t="n">
        <v>15</v>
      </c>
      <c r="K33" s="70" t="n">
        <v>34</v>
      </c>
      <c r="L33" s="70" t="n">
        <f aca="false">+K33+J33</f>
        <v>49</v>
      </c>
      <c r="M33" s="70" t="n">
        <f aca="false">+D33-I33+H33</f>
        <v>166</v>
      </c>
      <c r="N33" s="289" t="n">
        <v>22.7906976744186</v>
      </c>
    </row>
    <row r="34" customFormat="false" ht="12.8" hidden="false" customHeight="false" outlineLevel="0" collapsed="false">
      <c r="A34" s="377" t="s">
        <v>235</v>
      </c>
      <c r="B34" s="378" t="n">
        <v>175</v>
      </c>
      <c r="C34" s="378" t="n">
        <v>40</v>
      </c>
      <c r="D34" s="117" t="n">
        <v>985</v>
      </c>
      <c r="E34" s="117" t="n">
        <f aca="false">SUM(B34:D34)</f>
        <v>1200</v>
      </c>
      <c r="F34" s="378" t="n">
        <v>52</v>
      </c>
      <c r="G34" s="378" t="n">
        <v>16</v>
      </c>
      <c r="H34" s="378" t="n">
        <v>377</v>
      </c>
      <c r="I34" s="379" t="n">
        <v>445</v>
      </c>
      <c r="J34" s="117" t="n">
        <v>227</v>
      </c>
      <c r="K34" s="117" t="n">
        <v>56</v>
      </c>
      <c r="L34" s="117" t="n">
        <f aca="false">+K34+J34</f>
        <v>283</v>
      </c>
      <c r="M34" s="117" t="n">
        <f aca="false">+D34-I34+H34</f>
        <v>917</v>
      </c>
      <c r="N34" s="285" t="n">
        <v>23.5833333333333</v>
      </c>
    </row>
    <row r="35" customFormat="false" ht="12.8" hidden="false" customHeight="false" outlineLevel="0" collapsed="false">
      <c r="A35" s="380" t="s">
        <v>239</v>
      </c>
      <c r="B35" s="381" t="n">
        <v>0</v>
      </c>
      <c r="C35" s="381" t="n">
        <v>5</v>
      </c>
      <c r="D35" s="70" t="n">
        <v>30</v>
      </c>
      <c r="E35" s="70" t="n">
        <f aca="false">SUM(B35:D35)</f>
        <v>35</v>
      </c>
      <c r="F35" s="381"/>
      <c r="G35" s="381" t="n">
        <v>2</v>
      </c>
      <c r="H35" s="381" t="n">
        <v>12</v>
      </c>
      <c r="I35" s="382" t="n">
        <v>14</v>
      </c>
      <c r="J35" s="70" t="n">
        <v>0</v>
      </c>
      <c r="K35" s="70" t="n">
        <v>7</v>
      </c>
      <c r="L35" s="70" t="n">
        <f aca="false">+K35+J35</f>
        <v>7</v>
      </c>
      <c r="M35" s="70" t="n">
        <f aca="false">+D35-I35+H35</f>
        <v>28</v>
      </c>
      <c r="N35" s="289" t="n">
        <v>20</v>
      </c>
    </row>
    <row r="36" customFormat="false" ht="12.8" hidden="false" customHeight="false" outlineLevel="0" collapsed="false">
      <c r="A36" s="377" t="s">
        <v>243</v>
      </c>
      <c r="B36" s="378" t="n">
        <v>100</v>
      </c>
      <c r="C36" s="378" t="n">
        <v>15</v>
      </c>
      <c r="D36" s="117" t="n">
        <v>820</v>
      </c>
      <c r="E36" s="117" t="n">
        <f aca="false">SUM(B36:D36)</f>
        <v>935</v>
      </c>
      <c r="F36" s="378" t="n">
        <v>175</v>
      </c>
      <c r="G36" s="378" t="n">
        <v>28</v>
      </c>
      <c r="H36" s="378" t="n">
        <v>532</v>
      </c>
      <c r="I36" s="379" t="n">
        <v>735</v>
      </c>
      <c r="J36" s="117" t="n">
        <v>275</v>
      </c>
      <c r="K36" s="117" t="n">
        <v>43</v>
      </c>
      <c r="L36" s="117" t="n">
        <f aca="false">+K36+J36</f>
        <v>318</v>
      </c>
      <c r="M36" s="117" t="n">
        <f aca="false">+D36-I36+H36</f>
        <v>617</v>
      </c>
      <c r="N36" s="285" t="n">
        <v>34.0106951871658</v>
      </c>
    </row>
    <row r="37" customFormat="false" ht="12.8" hidden="false" customHeight="false" outlineLevel="0" collapsed="false">
      <c r="A37" s="380" t="s">
        <v>247</v>
      </c>
      <c r="B37" s="381" t="n">
        <v>20</v>
      </c>
      <c r="C37" s="381" t="n">
        <v>5</v>
      </c>
      <c r="D37" s="70" t="n">
        <v>330</v>
      </c>
      <c r="E37" s="70" t="n">
        <f aca="false">SUM(B37:D37)</f>
        <v>355</v>
      </c>
      <c r="F37" s="381" t="n">
        <v>10</v>
      </c>
      <c r="G37" s="381" t="n">
        <v>2</v>
      </c>
      <c r="H37" s="381" t="n">
        <v>175</v>
      </c>
      <c r="I37" s="382" t="n">
        <v>187</v>
      </c>
      <c r="J37" s="70" t="n">
        <v>30</v>
      </c>
      <c r="K37" s="70" t="n">
        <v>7</v>
      </c>
      <c r="L37" s="70" t="n">
        <f aca="false">+K37+J37</f>
        <v>37</v>
      </c>
      <c r="M37" s="70" t="n">
        <f aca="false">+D37-I37+H37</f>
        <v>318</v>
      </c>
      <c r="N37" s="289" t="n">
        <v>10.4225352112676</v>
      </c>
    </row>
    <row r="38" customFormat="false" ht="12.8" hidden="false" customHeight="false" outlineLevel="0" collapsed="false">
      <c r="A38" s="377" t="s">
        <v>251</v>
      </c>
      <c r="B38" s="378" t="n">
        <v>705</v>
      </c>
      <c r="C38" s="378" t="n">
        <v>0</v>
      </c>
      <c r="D38" s="117" t="n">
        <v>500</v>
      </c>
      <c r="E38" s="117" t="n">
        <f aca="false">SUM(B38:D38)</f>
        <v>1205</v>
      </c>
      <c r="F38" s="378" t="n">
        <v>80</v>
      </c>
      <c r="G38" s="378" t="n">
        <v>11</v>
      </c>
      <c r="H38" s="378" t="n">
        <v>167</v>
      </c>
      <c r="I38" s="379" t="n">
        <v>258</v>
      </c>
      <c r="J38" s="117" t="n">
        <v>785</v>
      </c>
      <c r="K38" s="117" t="n">
        <v>11</v>
      </c>
      <c r="L38" s="117" t="n">
        <f aca="false">+K38+J38</f>
        <v>796</v>
      </c>
      <c r="M38" s="117" t="n">
        <f aca="false">+D38-I38+H38</f>
        <v>409</v>
      </c>
      <c r="N38" s="285" t="n">
        <v>66.0580912863071</v>
      </c>
    </row>
    <row r="39" customFormat="false" ht="12.8" hidden="false" customHeight="false" outlineLevel="0" collapsed="false">
      <c r="A39" s="380" t="s">
        <v>255</v>
      </c>
      <c r="B39" s="381" t="n">
        <v>0</v>
      </c>
      <c r="C39" s="381" t="n">
        <v>0</v>
      </c>
      <c r="D39" s="70" t="n">
        <v>0</v>
      </c>
      <c r="E39" s="70" t="n">
        <f aca="false">SUM(B39:D39)</f>
        <v>0</v>
      </c>
      <c r="F39" s="381"/>
      <c r="G39" s="381"/>
      <c r="H39" s="381" t="n">
        <v>0</v>
      </c>
      <c r="I39" s="382" t="n">
        <v>0</v>
      </c>
      <c r="J39" s="70" t="n">
        <v>0</v>
      </c>
      <c r="K39" s="70" t="n">
        <v>0</v>
      </c>
      <c r="L39" s="70" t="n">
        <f aca="false">+K39+J39</f>
        <v>0</v>
      </c>
      <c r="M39" s="70" t="n">
        <f aca="false">+D39-I39+H39</f>
        <v>0</v>
      </c>
      <c r="N39" s="289"/>
    </row>
    <row r="40" customFormat="false" ht="12.8" hidden="false" customHeight="false" outlineLevel="0" collapsed="false">
      <c r="A40" s="377" t="s">
        <v>259</v>
      </c>
      <c r="B40" s="378" t="n">
        <v>250</v>
      </c>
      <c r="C40" s="378" t="n">
        <v>15</v>
      </c>
      <c r="D40" s="117" t="n">
        <v>420</v>
      </c>
      <c r="E40" s="117" t="n">
        <f aca="false">SUM(B40:D40)</f>
        <v>685</v>
      </c>
      <c r="F40" s="378" t="n">
        <v>87</v>
      </c>
      <c r="G40" s="378" t="n">
        <v>64</v>
      </c>
      <c r="H40" s="378" t="n">
        <v>152</v>
      </c>
      <c r="I40" s="379" t="n">
        <v>303</v>
      </c>
      <c r="J40" s="117" t="n">
        <v>337</v>
      </c>
      <c r="K40" s="117" t="n">
        <v>79</v>
      </c>
      <c r="L40" s="117" t="n">
        <f aca="false">+K40+J40</f>
        <v>416</v>
      </c>
      <c r="M40" s="117" t="n">
        <f aca="false">+D40-I40+H40</f>
        <v>269</v>
      </c>
      <c r="N40" s="285" t="n">
        <v>60.7299270072993</v>
      </c>
    </row>
    <row r="41" customFormat="false" ht="12.8" hidden="false" customHeight="false" outlineLevel="0" collapsed="false">
      <c r="A41" s="380" t="s">
        <v>263</v>
      </c>
      <c r="B41" s="381" t="n">
        <v>25</v>
      </c>
      <c r="C41" s="381" t="n">
        <v>5</v>
      </c>
      <c r="D41" s="70" t="n">
        <v>190</v>
      </c>
      <c r="E41" s="70" t="n">
        <f aca="false">SUM(B41:D41)</f>
        <v>220</v>
      </c>
      <c r="F41" s="381" t="n">
        <v>10</v>
      </c>
      <c r="G41" s="381" t="n">
        <v>10</v>
      </c>
      <c r="H41" s="381" t="n">
        <v>83</v>
      </c>
      <c r="I41" s="382" t="n">
        <v>103</v>
      </c>
      <c r="J41" s="70" t="n">
        <v>35</v>
      </c>
      <c r="K41" s="70" t="n">
        <v>15</v>
      </c>
      <c r="L41" s="70" t="n">
        <f aca="false">+K41+J41</f>
        <v>50</v>
      </c>
      <c r="M41" s="70" t="n">
        <f aca="false">+D41-I41+H41</f>
        <v>170</v>
      </c>
      <c r="N41" s="289" t="n">
        <v>22.7272727272727</v>
      </c>
    </row>
    <row r="42" customFormat="false" ht="12.8" hidden="false" customHeight="false" outlineLevel="0" collapsed="false">
      <c r="A42" s="377" t="s">
        <v>267</v>
      </c>
      <c r="B42" s="378" t="n">
        <v>0</v>
      </c>
      <c r="C42" s="378" t="n">
        <v>0</v>
      </c>
      <c r="D42" s="117" t="n">
        <v>0</v>
      </c>
      <c r="E42" s="117" t="n">
        <f aca="false">SUM(B42:D42)</f>
        <v>0</v>
      </c>
      <c r="F42" s="378"/>
      <c r="G42" s="378"/>
      <c r="H42" s="378" t="n">
        <v>2</v>
      </c>
      <c r="I42" s="379" t="n">
        <v>2</v>
      </c>
      <c r="J42" s="117" t="n">
        <v>0</v>
      </c>
      <c r="K42" s="117" t="n">
        <v>0</v>
      </c>
      <c r="L42" s="117" t="n">
        <f aca="false">+K42+J42</f>
        <v>0</v>
      </c>
      <c r="M42" s="117" t="n">
        <f aca="false">+D42-I42+H42</f>
        <v>0</v>
      </c>
      <c r="N42" s="285"/>
    </row>
    <row r="43" customFormat="false" ht="12.8" hidden="false" customHeight="false" outlineLevel="0" collapsed="false">
      <c r="A43" s="380" t="s">
        <v>271</v>
      </c>
      <c r="B43" s="381" t="n">
        <v>105</v>
      </c>
      <c r="C43" s="381" t="n">
        <v>175</v>
      </c>
      <c r="D43" s="70" t="n">
        <v>3890</v>
      </c>
      <c r="E43" s="70" t="n">
        <f aca="false">SUM(B43:D43)</f>
        <v>4170</v>
      </c>
      <c r="F43" s="381" t="n">
        <v>56</v>
      </c>
      <c r="G43" s="381" t="n">
        <v>43</v>
      </c>
      <c r="H43" s="381" t="n">
        <v>2312</v>
      </c>
      <c r="I43" s="382" t="n">
        <v>2411</v>
      </c>
      <c r="J43" s="70" t="n">
        <v>161</v>
      </c>
      <c r="K43" s="70" t="n">
        <v>218</v>
      </c>
      <c r="L43" s="70" t="n">
        <f aca="false">+K43+J43</f>
        <v>379</v>
      </c>
      <c r="M43" s="70" t="n">
        <f aca="false">+D43-I43+H43</f>
        <v>3791</v>
      </c>
      <c r="N43" s="289" t="n">
        <v>9.08872901678657</v>
      </c>
    </row>
    <row r="44" customFormat="false" ht="12.8" hidden="false" customHeight="false" outlineLevel="0" collapsed="false">
      <c r="A44" s="377" t="s">
        <v>275</v>
      </c>
      <c r="B44" s="378" t="n">
        <v>0</v>
      </c>
      <c r="C44" s="378" t="n">
        <v>0</v>
      </c>
      <c r="D44" s="117" t="n">
        <v>45</v>
      </c>
      <c r="E44" s="117" t="n">
        <f aca="false">SUM(B44:D44)</f>
        <v>45</v>
      </c>
      <c r="F44" s="378" t="n">
        <v>5</v>
      </c>
      <c r="G44" s="378" t="n">
        <v>1</v>
      </c>
      <c r="H44" s="378" t="n">
        <v>36</v>
      </c>
      <c r="I44" s="379" t="n">
        <v>42</v>
      </c>
      <c r="J44" s="117" t="n">
        <v>5</v>
      </c>
      <c r="K44" s="117" t="n">
        <v>1</v>
      </c>
      <c r="L44" s="117" t="n">
        <f aca="false">+K44+J44</f>
        <v>6</v>
      </c>
      <c r="M44" s="117" t="n">
        <f aca="false">+D44-I44+H44</f>
        <v>39</v>
      </c>
      <c r="N44" s="285" t="n">
        <v>13.3333333333333</v>
      </c>
    </row>
    <row r="45" customFormat="false" ht="12.8" hidden="false" customHeight="false" outlineLevel="0" collapsed="false">
      <c r="A45" s="380" t="s">
        <v>279</v>
      </c>
      <c r="B45" s="381" t="n">
        <v>20</v>
      </c>
      <c r="C45" s="381" t="n">
        <v>0</v>
      </c>
      <c r="D45" s="70" t="n">
        <v>145</v>
      </c>
      <c r="E45" s="70" t="n">
        <f aca="false">SUM(B45:D45)</f>
        <v>165</v>
      </c>
      <c r="F45" s="381" t="n">
        <v>5</v>
      </c>
      <c r="G45" s="381" t="n">
        <v>7</v>
      </c>
      <c r="H45" s="381" t="n">
        <v>65</v>
      </c>
      <c r="I45" s="382" t="n">
        <v>77</v>
      </c>
      <c r="J45" s="70" t="n">
        <v>25</v>
      </c>
      <c r="K45" s="70" t="n">
        <v>7</v>
      </c>
      <c r="L45" s="70" t="n">
        <f aca="false">+K45+J45</f>
        <v>32</v>
      </c>
      <c r="M45" s="70" t="n">
        <f aca="false">+D45-I45+H45</f>
        <v>133</v>
      </c>
      <c r="N45" s="289" t="n">
        <v>19.3939393939394</v>
      </c>
    </row>
    <row r="46" customFormat="false" ht="12.8" hidden="false" customHeight="false" outlineLevel="0" collapsed="false">
      <c r="A46" s="377" t="s">
        <v>283</v>
      </c>
      <c r="B46" s="378" t="n">
        <v>2255</v>
      </c>
      <c r="C46" s="378" t="n">
        <v>175</v>
      </c>
      <c r="D46" s="117" t="n">
        <v>5635</v>
      </c>
      <c r="E46" s="117" t="n">
        <f aca="false">SUM(B46:D46)</f>
        <v>8065</v>
      </c>
      <c r="F46" s="378" t="n">
        <v>631</v>
      </c>
      <c r="G46" s="378" t="n">
        <v>172</v>
      </c>
      <c r="H46" s="378" t="n">
        <v>3151</v>
      </c>
      <c r="I46" s="379" t="n">
        <v>3954</v>
      </c>
      <c r="J46" s="117" t="n">
        <v>2886</v>
      </c>
      <c r="K46" s="117" t="n">
        <v>347</v>
      </c>
      <c r="L46" s="117" t="n">
        <f aca="false">+K46+J46</f>
        <v>3233</v>
      </c>
      <c r="M46" s="117" t="n">
        <f aca="false">+D46-I46+H46</f>
        <v>4832</v>
      </c>
      <c r="N46" s="285" t="n">
        <v>40.0867947923125</v>
      </c>
    </row>
    <row r="47" customFormat="false" ht="12.8" hidden="false" customHeight="false" outlineLevel="0" collapsed="false">
      <c r="A47" s="380" t="s">
        <v>287</v>
      </c>
      <c r="B47" s="381" t="n">
        <v>0</v>
      </c>
      <c r="C47" s="381" t="n">
        <v>10</v>
      </c>
      <c r="D47" s="70" t="n">
        <v>15</v>
      </c>
      <c r="E47" s="70" t="n">
        <f aca="false">SUM(B47:D47)</f>
        <v>25</v>
      </c>
      <c r="F47" s="381"/>
      <c r="G47" s="381" t="n">
        <v>1</v>
      </c>
      <c r="H47" s="381" t="n">
        <v>7</v>
      </c>
      <c r="I47" s="382" t="n">
        <v>8</v>
      </c>
      <c r="J47" s="70" t="n">
        <v>0</v>
      </c>
      <c r="K47" s="70" t="n">
        <v>11</v>
      </c>
      <c r="L47" s="70" t="n">
        <f aca="false">+K47+J47</f>
        <v>11</v>
      </c>
      <c r="M47" s="70" t="n">
        <f aca="false">+D47-I47+H47</f>
        <v>14</v>
      </c>
      <c r="N47" s="289" t="n">
        <v>44</v>
      </c>
    </row>
    <row r="48" customFormat="false" ht="12.8" hidden="false" customHeight="false" outlineLevel="0" collapsed="false">
      <c r="A48" s="377" t="s">
        <v>291</v>
      </c>
      <c r="B48" s="378" t="n">
        <v>0</v>
      </c>
      <c r="C48" s="378" t="n">
        <v>0</v>
      </c>
      <c r="D48" s="117" t="n">
        <v>0</v>
      </c>
      <c r="E48" s="117" t="n">
        <f aca="false">SUM(B48:D48)</f>
        <v>0</v>
      </c>
      <c r="F48" s="378"/>
      <c r="G48" s="378"/>
      <c r="H48" s="378" t="n">
        <v>0</v>
      </c>
      <c r="I48" s="379" t="n">
        <v>0</v>
      </c>
      <c r="J48" s="117" t="n">
        <v>0</v>
      </c>
      <c r="K48" s="117" t="n">
        <v>0</v>
      </c>
      <c r="L48" s="117" t="n">
        <f aca="false">+K48+J48</f>
        <v>0</v>
      </c>
      <c r="M48" s="117" t="n">
        <f aca="false">+D48-I48+H48</f>
        <v>0</v>
      </c>
      <c r="N48" s="285"/>
    </row>
    <row r="49" customFormat="false" ht="12.8" hidden="false" customHeight="false" outlineLevel="0" collapsed="false">
      <c r="A49" s="380" t="s">
        <v>295</v>
      </c>
      <c r="B49" s="381" t="n">
        <v>5</v>
      </c>
      <c r="C49" s="381" t="n">
        <v>0</v>
      </c>
      <c r="D49" s="70" t="n">
        <v>0</v>
      </c>
      <c r="E49" s="70" t="n">
        <f aca="false">SUM(B49:D49)</f>
        <v>5</v>
      </c>
      <c r="F49" s="381"/>
      <c r="G49" s="381"/>
      <c r="H49" s="381" t="n">
        <v>2</v>
      </c>
      <c r="I49" s="382" t="n">
        <v>2</v>
      </c>
      <c r="J49" s="70" t="n">
        <v>5</v>
      </c>
      <c r="K49" s="70" t="n">
        <v>0</v>
      </c>
      <c r="L49" s="70" t="n">
        <f aca="false">+K49+J49</f>
        <v>5</v>
      </c>
      <c r="M49" s="70" t="n">
        <f aca="false">+D49-I49+H49</f>
        <v>0</v>
      </c>
      <c r="N49" s="289" t="n">
        <v>100</v>
      </c>
    </row>
    <row r="50" customFormat="false" ht="12.8" hidden="false" customHeight="false" outlineLevel="0" collapsed="false">
      <c r="A50" s="377" t="s">
        <v>299</v>
      </c>
      <c r="B50" s="378" t="n">
        <v>25</v>
      </c>
      <c r="C50" s="378" t="n">
        <v>0</v>
      </c>
      <c r="D50" s="117" t="n">
        <v>95</v>
      </c>
      <c r="E50" s="117" t="n">
        <f aca="false">SUM(B50:D50)</f>
        <v>120</v>
      </c>
      <c r="F50" s="378" t="n">
        <v>5</v>
      </c>
      <c r="G50" s="378" t="n">
        <v>1</v>
      </c>
      <c r="H50" s="378" t="n">
        <v>49</v>
      </c>
      <c r="I50" s="379" t="n">
        <v>55</v>
      </c>
      <c r="J50" s="117" t="n">
        <v>30</v>
      </c>
      <c r="K50" s="117" t="n">
        <v>1</v>
      </c>
      <c r="L50" s="117" t="n">
        <f aca="false">+K50+J50</f>
        <v>31</v>
      </c>
      <c r="M50" s="117" t="n">
        <f aca="false">+D50-I50+H50</f>
        <v>89</v>
      </c>
      <c r="N50" s="285" t="n">
        <v>25.8333333333333</v>
      </c>
    </row>
    <row r="51" customFormat="false" ht="12.8" hidden="false" customHeight="false" outlineLevel="0" collapsed="false">
      <c r="A51" s="380" t="s">
        <v>303</v>
      </c>
      <c r="B51" s="381" t="n">
        <v>0</v>
      </c>
      <c r="C51" s="381" t="n">
        <v>5</v>
      </c>
      <c r="D51" s="70" t="n">
        <v>15</v>
      </c>
      <c r="E51" s="70" t="n">
        <f aca="false">SUM(B51:D51)</f>
        <v>20</v>
      </c>
      <c r="F51" s="381"/>
      <c r="G51" s="381" t="n">
        <v>1</v>
      </c>
      <c r="H51" s="381" t="n">
        <v>6</v>
      </c>
      <c r="I51" s="382" t="n">
        <v>7</v>
      </c>
      <c r="J51" s="70" t="n">
        <v>0</v>
      </c>
      <c r="K51" s="70" t="n">
        <v>6</v>
      </c>
      <c r="L51" s="70" t="n">
        <f aca="false">+K51+J51</f>
        <v>6</v>
      </c>
      <c r="M51" s="70" t="n">
        <f aca="false">+D51-I51+H51</f>
        <v>14</v>
      </c>
      <c r="N51" s="289" t="n">
        <v>30</v>
      </c>
    </row>
    <row r="52" customFormat="false" ht="12.8" hidden="false" customHeight="false" outlineLevel="0" collapsed="false">
      <c r="A52" s="377" t="s">
        <v>307</v>
      </c>
      <c r="B52" s="378" t="n">
        <v>0</v>
      </c>
      <c r="C52" s="378" t="n">
        <v>0</v>
      </c>
      <c r="D52" s="117" t="n">
        <v>0</v>
      </c>
      <c r="E52" s="117" t="n">
        <f aca="false">SUM(B52:D52)</f>
        <v>0</v>
      </c>
      <c r="F52" s="378"/>
      <c r="G52" s="378"/>
      <c r="H52" s="378" t="n">
        <v>1</v>
      </c>
      <c r="I52" s="379" t="n">
        <v>1</v>
      </c>
      <c r="J52" s="117" t="n">
        <v>0</v>
      </c>
      <c r="K52" s="117" t="n">
        <v>0</v>
      </c>
      <c r="L52" s="117" t="n">
        <f aca="false">+K52+J52</f>
        <v>0</v>
      </c>
      <c r="M52" s="117" t="n">
        <f aca="false">+D52-I52+H52</f>
        <v>0</v>
      </c>
      <c r="N52" s="285"/>
    </row>
    <row r="53" customFormat="false" ht="12.8" hidden="false" customHeight="false" outlineLevel="0" collapsed="false">
      <c r="A53" s="380" t="s">
        <v>311</v>
      </c>
      <c r="B53" s="381" t="n">
        <v>185</v>
      </c>
      <c r="C53" s="381" t="n">
        <v>6835</v>
      </c>
      <c r="D53" s="70" t="n">
        <v>2665</v>
      </c>
      <c r="E53" s="70" t="n">
        <f aca="false">SUM(B53:D53)</f>
        <v>9685</v>
      </c>
      <c r="F53" s="381" t="n">
        <v>16</v>
      </c>
      <c r="G53" s="381" t="n">
        <v>436</v>
      </c>
      <c r="H53" s="381" t="n">
        <v>172</v>
      </c>
      <c r="I53" s="382" t="n">
        <v>624</v>
      </c>
      <c r="J53" s="70" t="n">
        <v>201</v>
      </c>
      <c r="K53" s="70" t="n">
        <v>7271</v>
      </c>
      <c r="L53" s="70" t="n">
        <f aca="false">+K53+J53</f>
        <v>7472</v>
      </c>
      <c r="M53" s="70" t="n">
        <f aca="false">+D53-I53+H53</f>
        <v>2213</v>
      </c>
      <c r="N53" s="289" t="n">
        <v>77.1502323180176</v>
      </c>
    </row>
    <row r="54" customFormat="false" ht="12.8" hidden="false" customHeight="false" outlineLevel="0" collapsed="false">
      <c r="A54" s="377" t="s">
        <v>315</v>
      </c>
      <c r="B54" s="378" t="n">
        <v>0</v>
      </c>
      <c r="C54" s="378" t="n">
        <v>0</v>
      </c>
      <c r="D54" s="117" t="n">
        <v>0</v>
      </c>
      <c r="E54" s="117" t="n">
        <f aca="false">SUM(B54:D54)</f>
        <v>0</v>
      </c>
      <c r="F54" s="378"/>
      <c r="G54" s="378" t="n">
        <v>4</v>
      </c>
      <c r="H54" s="378" t="n">
        <v>0</v>
      </c>
      <c r="I54" s="379" t="n">
        <v>4</v>
      </c>
      <c r="J54" s="117" t="n">
        <v>0</v>
      </c>
      <c r="K54" s="117" t="n">
        <v>4</v>
      </c>
      <c r="L54" s="117" t="n">
        <f aca="false">+K54+J54</f>
        <v>4</v>
      </c>
      <c r="M54" s="117" t="n">
        <f aca="false">+D54-I54+H54</f>
        <v>-4</v>
      </c>
      <c r="N54" s="285"/>
    </row>
    <row r="55" customFormat="false" ht="12.8" hidden="false" customHeight="false" outlineLevel="0" collapsed="false">
      <c r="A55" s="380" t="s">
        <v>319</v>
      </c>
      <c r="B55" s="381" t="n">
        <v>0</v>
      </c>
      <c r="C55" s="381" t="n">
        <v>0</v>
      </c>
      <c r="D55" s="70" t="n">
        <v>25</v>
      </c>
      <c r="E55" s="70" t="n">
        <f aca="false">SUM(B55:D55)</f>
        <v>25</v>
      </c>
      <c r="F55" s="381"/>
      <c r="G55" s="381"/>
      <c r="H55" s="381" t="n">
        <v>4</v>
      </c>
      <c r="I55" s="382" t="n">
        <v>4</v>
      </c>
      <c r="J55" s="70" t="n">
        <v>0</v>
      </c>
      <c r="K55" s="70" t="n">
        <v>0</v>
      </c>
      <c r="L55" s="70" t="n">
        <f aca="false">+K55+J55</f>
        <v>0</v>
      </c>
      <c r="M55" s="70" t="n">
        <f aca="false">+D55-I55+H55</f>
        <v>25</v>
      </c>
      <c r="N55" s="289" t="n">
        <v>0</v>
      </c>
    </row>
    <row r="56" customFormat="false" ht="12.8" hidden="false" customHeight="false" outlineLevel="0" collapsed="false">
      <c r="A56" s="377" t="s">
        <v>323</v>
      </c>
      <c r="B56" s="378" t="n">
        <v>10</v>
      </c>
      <c r="C56" s="378" t="n">
        <v>5</v>
      </c>
      <c r="D56" s="117" t="n">
        <v>425</v>
      </c>
      <c r="E56" s="117" t="n">
        <f aca="false">SUM(B56:D56)</f>
        <v>440</v>
      </c>
      <c r="F56" s="378" t="n">
        <v>6</v>
      </c>
      <c r="G56" s="378" t="n">
        <v>8</v>
      </c>
      <c r="H56" s="378" t="n">
        <v>206</v>
      </c>
      <c r="I56" s="379" t="n">
        <v>220</v>
      </c>
      <c r="J56" s="117" t="n">
        <v>16</v>
      </c>
      <c r="K56" s="117" t="n">
        <v>13</v>
      </c>
      <c r="L56" s="117" t="n">
        <f aca="false">+K56+J56</f>
        <v>29</v>
      </c>
      <c r="M56" s="117" t="n">
        <f aca="false">+D56-I56+H56</f>
        <v>411</v>
      </c>
      <c r="N56" s="285" t="n">
        <v>6.59090909090909</v>
      </c>
    </row>
    <row r="57" customFormat="false" ht="12.8" hidden="false" customHeight="false" outlineLevel="0" collapsed="false">
      <c r="A57" s="380" t="s">
        <v>327</v>
      </c>
      <c r="B57" s="381" t="n">
        <v>100</v>
      </c>
      <c r="C57" s="381" t="n">
        <v>55</v>
      </c>
      <c r="D57" s="70" t="n">
        <v>200</v>
      </c>
      <c r="E57" s="70" t="n">
        <f aca="false">SUM(B57:D57)</f>
        <v>355</v>
      </c>
      <c r="F57" s="381" t="n">
        <v>13</v>
      </c>
      <c r="G57" s="381" t="n">
        <v>13</v>
      </c>
      <c r="H57" s="381" t="n">
        <v>95</v>
      </c>
      <c r="I57" s="382" t="n">
        <v>121</v>
      </c>
      <c r="J57" s="70" t="n">
        <v>113</v>
      </c>
      <c r="K57" s="70" t="n">
        <v>68</v>
      </c>
      <c r="L57" s="70" t="n">
        <f aca="false">+K57+J57</f>
        <v>181</v>
      </c>
      <c r="M57" s="70" t="n">
        <f aca="false">+D57-I57+H57</f>
        <v>174</v>
      </c>
      <c r="N57" s="289" t="n">
        <v>50.9859154929577</v>
      </c>
    </row>
    <row r="58" customFormat="false" ht="12.8" hidden="false" customHeight="false" outlineLevel="0" collapsed="false">
      <c r="A58" s="377" t="s">
        <v>329</v>
      </c>
      <c r="B58" s="378" t="n">
        <v>415</v>
      </c>
      <c r="C58" s="378" t="n">
        <v>5</v>
      </c>
      <c r="D58" s="117" t="n">
        <v>245</v>
      </c>
      <c r="E58" s="117" t="n">
        <f aca="false">SUM(B58:D58)</f>
        <v>665</v>
      </c>
      <c r="F58" s="378" t="n">
        <v>58</v>
      </c>
      <c r="G58" s="378" t="n">
        <v>3</v>
      </c>
      <c r="H58" s="378" t="n">
        <v>76</v>
      </c>
      <c r="I58" s="379" t="n">
        <v>137</v>
      </c>
      <c r="J58" s="117" t="n">
        <v>473</v>
      </c>
      <c r="K58" s="117" t="n">
        <v>8</v>
      </c>
      <c r="L58" s="117" t="n">
        <f aca="false">+K58+J58</f>
        <v>481</v>
      </c>
      <c r="M58" s="117" t="n">
        <f aca="false">+D58-I58+H58</f>
        <v>184</v>
      </c>
      <c r="N58" s="285" t="n">
        <v>72.3308270676692</v>
      </c>
    </row>
    <row r="59" customFormat="false" ht="12.8" hidden="false" customHeight="false" outlineLevel="0" collapsed="false">
      <c r="A59" s="380" t="s">
        <v>333</v>
      </c>
      <c r="B59" s="381" t="n">
        <v>0</v>
      </c>
      <c r="C59" s="381" t="n">
        <v>0</v>
      </c>
      <c r="D59" s="70" t="n">
        <v>5</v>
      </c>
      <c r="E59" s="70" t="n">
        <f aca="false">SUM(B59:D59)</f>
        <v>5</v>
      </c>
      <c r="F59" s="381"/>
      <c r="G59" s="381"/>
      <c r="H59" s="381" t="n">
        <v>5</v>
      </c>
      <c r="I59" s="382" t="n">
        <v>5</v>
      </c>
      <c r="J59" s="70" t="n">
        <v>0</v>
      </c>
      <c r="K59" s="70" t="n">
        <v>0</v>
      </c>
      <c r="L59" s="70" t="n">
        <f aca="false">+K59+J59</f>
        <v>0</v>
      </c>
      <c r="M59" s="70" t="n">
        <f aca="false">+D59-I59+H59</f>
        <v>5</v>
      </c>
      <c r="N59" s="289" t="n">
        <v>0</v>
      </c>
    </row>
    <row r="60" customFormat="false" ht="12.8" hidden="false" customHeight="false" outlineLevel="0" collapsed="false">
      <c r="A60" s="377" t="s">
        <v>337</v>
      </c>
      <c r="B60" s="378" t="n">
        <v>5</v>
      </c>
      <c r="C60" s="378" t="n">
        <v>0</v>
      </c>
      <c r="D60" s="117" t="n">
        <v>10</v>
      </c>
      <c r="E60" s="117" t="n">
        <f aca="false">SUM(B60:D60)</f>
        <v>15</v>
      </c>
      <c r="F60" s="378" t="n">
        <v>1</v>
      </c>
      <c r="G60" s="378" t="n">
        <v>2</v>
      </c>
      <c r="H60" s="378" t="n">
        <v>8</v>
      </c>
      <c r="I60" s="379" t="n">
        <v>11</v>
      </c>
      <c r="J60" s="117" t="n">
        <v>6</v>
      </c>
      <c r="K60" s="117" t="n">
        <v>2</v>
      </c>
      <c r="L60" s="117" t="n">
        <f aca="false">+K60+J60</f>
        <v>8</v>
      </c>
      <c r="M60" s="117" t="n">
        <f aca="false">+D60-I60+H60</f>
        <v>7</v>
      </c>
      <c r="N60" s="285" t="n">
        <v>53.3333333333333</v>
      </c>
    </row>
    <row r="61" customFormat="false" ht="12.8" hidden="false" customHeight="false" outlineLevel="0" collapsed="false">
      <c r="A61" s="380" t="s">
        <v>341</v>
      </c>
      <c r="B61" s="381" t="n">
        <v>0</v>
      </c>
      <c r="C61" s="381" t="n">
        <v>0</v>
      </c>
      <c r="D61" s="70" t="n">
        <v>0</v>
      </c>
      <c r="E61" s="70" t="n">
        <f aca="false">SUM(B61:D61)</f>
        <v>0</v>
      </c>
      <c r="F61" s="381"/>
      <c r="G61" s="381"/>
      <c r="H61" s="381" t="n">
        <v>1</v>
      </c>
      <c r="I61" s="382" t="n">
        <v>1</v>
      </c>
      <c r="J61" s="70" t="n">
        <v>0</v>
      </c>
      <c r="K61" s="70" t="n">
        <v>0</v>
      </c>
      <c r="L61" s="70" t="n">
        <f aca="false">+K61+J61</f>
        <v>0</v>
      </c>
      <c r="M61" s="70" t="n">
        <f aca="false">+D61-I61+H61</f>
        <v>0</v>
      </c>
      <c r="N61" s="289"/>
    </row>
    <row r="62" customFormat="false" ht="12.8" hidden="false" customHeight="false" outlineLevel="0" collapsed="false">
      <c r="A62" s="377" t="s">
        <v>345</v>
      </c>
      <c r="B62" s="378" t="n">
        <v>0</v>
      </c>
      <c r="C62" s="378" t="n">
        <v>0</v>
      </c>
      <c r="D62" s="117" t="n">
        <v>65</v>
      </c>
      <c r="E62" s="117" t="n">
        <f aca="false">SUM(B62:D62)</f>
        <v>65</v>
      </c>
      <c r="F62" s="378" t="n">
        <v>19</v>
      </c>
      <c r="G62" s="378" t="n">
        <v>1</v>
      </c>
      <c r="H62" s="378" t="n">
        <v>41</v>
      </c>
      <c r="I62" s="379" t="n">
        <v>61</v>
      </c>
      <c r="J62" s="117" t="n">
        <v>19</v>
      </c>
      <c r="K62" s="117" t="n">
        <v>1</v>
      </c>
      <c r="L62" s="117" t="n">
        <f aca="false">+K62+J62</f>
        <v>20</v>
      </c>
      <c r="M62" s="117" t="n">
        <f aca="false">+D62-I62+H62</f>
        <v>45</v>
      </c>
      <c r="N62" s="285" t="n">
        <v>30.7692307692308</v>
      </c>
    </row>
    <row r="63" customFormat="false" ht="12.8" hidden="false" customHeight="false" outlineLevel="0" collapsed="false">
      <c r="A63" s="380" t="s">
        <v>349</v>
      </c>
      <c r="B63" s="381" t="n">
        <v>5</v>
      </c>
      <c r="C63" s="381" t="n">
        <v>0</v>
      </c>
      <c r="D63" s="70" t="n">
        <v>20</v>
      </c>
      <c r="E63" s="70" t="n">
        <f aca="false">SUM(B63:D63)</f>
        <v>25</v>
      </c>
      <c r="F63" s="381"/>
      <c r="G63" s="381"/>
      <c r="H63" s="381" t="n">
        <v>8</v>
      </c>
      <c r="I63" s="382" t="n">
        <v>8</v>
      </c>
      <c r="J63" s="70" t="n">
        <v>5</v>
      </c>
      <c r="K63" s="70" t="n">
        <v>0</v>
      </c>
      <c r="L63" s="70" t="n">
        <f aca="false">+K63+J63</f>
        <v>5</v>
      </c>
      <c r="M63" s="70" t="n">
        <f aca="false">+D63-I63+H63</f>
        <v>20</v>
      </c>
      <c r="N63" s="289" t="n">
        <v>20</v>
      </c>
    </row>
    <row r="64" customFormat="false" ht="12.8" hidden="false" customHeight="false" outlineLevel="0" collapsed="false">
      <c r="A64" s="377" t="s">
        <v>353</v>
      </c>
      <c r="B64" s="378" t="n">
        <v>5</v>
      </c>
      <c r="C64" s="378" t="n">
        <v>0</v>
      </c>
      <c r="D64" s="117" t="n">
        <v>120</v>
      </c>
      <c r="E64" s="117" t="n">
        <f aca="false">SUM(B64:D64)</f>
        <v>125</v>
      </c>
      <c r="F64" s="378" t="n">
        <v>2</v>
      </c>
      <c r="G64" s="378" t="n">
        <v>2</v>
      </c>
      <c r="H64" s="378" t="n">
        <v>39</v>
      </c>
      <c r="I64" s="379" t="n">
        <v>43</v>
      </c>
      <c r="J64" s="117" t="n">
        <v>7</v>
      </c>
      <c r="K64" s="117" t="n">
        <v>2</v>
      </c>
      <c r="L64" s="117" t="n">
        <f aca="false">+K64+J64</f>
        <v>9</v>
      </c>
      <c r="M64" s="117" t="n">
        <f aca="false">+D64-I64+H64</f>
        <v>116</v>
      </c>
      <c r="N64" s="285" t="n">
        <v>7.2</v>
      </c>
    </row>
    <row r="65" customFormat="false" ht="12.8" hidden="false" customHeight="false" outlineLevel="0" collapsed="false">
      <c r="A65" s="380" t="s">
        <v>357</v>
      </c>
      <c r="B65" s="381" t="n">
        <v>120</v>
      </c>
      <c r="C65" s="381" t="n">
        <v>15</v>
      </c>
      <c r="D65" s="70" t="n">
        <v>525</v>
      </c>
      <c r="E65" s="70" t="n">
        <f aca="false">SUM(B65:D65)</f>
        <v>660</v>
      </c>
      <c r="F65" s="381" t="n">
        <v>15</v>
      </c>
      <c r="G65" s="381" t="n">
        <v>1</v>
      </c>
      <c r="H65" s="381" t="n">
        <v>342</v>
      </c>
      <c r="I65" s="382" t="n">
        <v>358</v>
      </c>
      <c r="J65" s="70" t="n">
        <v>135</v>
      </c>
      <c r="K65" s="70" t="n">
        <v>16</v>
      </c>
      <c r="L65" s="70" t="n">
        <f aca="false">+K65+J65</f>
        <v>151</v>
      </c>
      <c r="M65" s="70" t="n">
        <f aca="false">+D65-I65+H65</f>
        <v>509</v>
      </c>
      <c r="N65" s="289" t="n">
        <v>22.8787878787879</v>
      </c>
    </row>
    <row r="66" customFormat="false" ht="12.8" hidden="false" customHeight="false" outlineLevel="0" collapsed="false">
      <c r="A66" s="377" t="s">
        <v>361</v>
      </c>
      <c r="B66" s="378" t="n">
        <v>0</v>
      </c>
      <c r="C66" s="378" t="n">
        <v>0</v>
      </c>
      <c r="D66" s="117" t="n">
        <v>0</v>
      </c>
      <c r="E66" s="117" t="n">
        <f aca="false">SUM(B66:D66)</f>
        <v>0</v>
      </c>
      <c r="F66" s="378"/>
      <c r="G66" s="378"/>
      <c r="H66" s="378" t="n">
        <v>1</v>
      </c>
      <c r="I66" s="379" t="n">
        <v>1</v>
      </c>
      <c r="J66" s="117" t="n">
        <v>0</v>
      </c>
      <c r="K66" s="117" t="n">
        <v>0</v>
      </c>
      <c r="L66" s="117" t="n">
        <f aca="false">+K66+J66</f>
        <v>0</v>
      </c>
      <c r="M66" s="117" t="n">
        <f aca="false">+D66-I66+H66</f>
        <v>0</v>
      </c>
      <c r="N66" s="285"/>
    </row>
    <row r="67" customFormat="false" ht="12.8" hidden="false" customHeight="false" outlineLevel="0" collapsed="false">
      <c r="A67" s="380" t="s">
        <v>365</v>
      </c>
      <c r="B67" s="381" t="n">
        <v>0</v>
      </c>
      <c r="C67" s="381" t="n">
        <v>0</v>
      </c>
      <c r="D67" s="70" t="n">
        <v>0</v>
      </c>
      <c r="E67" s="70" t="n">
        <f aca="false">SUM(B67:D67)</f>
        <v>0</v>
      </c>
      <c r="F67" s="381"/>
      <c r="G67" s="381"/>
      <c r="H67" s="381" t="n">
        <v>0</v>
      </c>
      <c r="I67" s="382" t="n">
        <v>0</v>
      </c>
      <c r="J67" s="70" t="n">
        <v>0</v>
      </c>
      <c r="K67" s="70" t="n">
        <v>0</v>
      </c>
      <c r="L67" s="70" t="n">
        <f aca="false">+K67+J67</f>
        <v>0</v>
      </c>
      <c r="M67" s="70" t="n">
        <f aca="false">+D67-I67+H67</f>
        <v>0</v>
      </c>
      <c r="N67" s="289"/>
    </row>
    <row r="68" customFormat="false" ht="12.8" hidden="false" customHeight="false" outlineLevel="0" collapsed="false">
      <c r="A68" s="377" t="s">
        <v>369</v>
      </c>
      <c r="B68" s="378" t="n">
        <v>15</v>
      </c>
      <c r="C68" s="378" t="n">
        <v>0</v>
      </c>
      <c r="D68" s="117" t="n">
        <v>30</v>
      </c>
      <c r="E68" s="117" t="n">
        <f aca="false">SUM(B68:D68)</f>
        <v>45</v>
      </c>
      <c r="F68" s="378" t="n">
        <v>5</v>
      </c>
      <c r="G68" s="378" t="n">
        <v>1</v>
      </c>
      <c r="H68" s="378" t="n">
        <v>6</v>
      </c>
      <c r="I68" s="379" t="n">
        <v>12</v>
      </c>
      <c r="J68" s="117" t="n">
        <v>20</v>
      </c>
      <c r="K68" s="117" t="n">
        <v>1</v>
      </c>
      <c r="L68" s="117" t="n">
        <f aca="false">+K68+J68</f>
        <v>21</v>
      </c>
      <c r="M68" s="117" t="n">
        <f aca="false">+D68-I68+H68</f>
        <v>24</v>
      </c>
      <c r="N68" s="285" t="n">
        <v>46.6666666666667</v>
      </c>
    </row>
    <row r="69" customFormat="false" ht="12.8" hidden="false" customHeight="false" outlineLevel="0" collapsed="false">
      <c r="A69" s="380" t="s">
        <v>373</v>
      </c>
      <c r="B69" s="381" t="n">
        <v>15</v>
      </c>
      <c r="C69" s="381" t="n">
        <v>5</v>
      </c>
      <c r="D69" s="70" t="n">
        <v>105</v>
      </c>
      <c r="E69" s="70" t="n">
        <f aca="false">SUM(B69:D69)</f>
        <v>125</v>
      </c>
      <c r="F69" s="381" t="n">
        <v>6</v>
      </c>
      <c r="G69" s="381" t="n">
        <v>3</v>
      </c>
      <c r="H69" s="381" t="n">
        <v>52</v>
      </c>
      <c r="I69" s="382" t="n">
        <v>61</v>
      </c>
      <c r="J69" s="70" t="n">
        <v>21</v>
      </c>
      <c r="K69" s="70" t="n">
        <v>8</v>
      </c>
      <c r="L69" s="70" t="n">
        <f aca="false">+K69+J69</f>
        <v>29</v>
      </c>
      <c r="M69" s="70" t="n">
        <f aca="false">+D69-I69+H69</f>
        <v>96</v>
      </c>
      <c r="N69" s="289" t="n">
        <v>23.2</v>
      </c>
    </row>
    <row r="70" customFormat="false" ht="12.8" hidden="false" customHeight="false" outlineLevel="0" collapsed="false">
      <c r="A70" s="377" t="s">
        <v>377</v>
      </c>
      <c r="B70" s="378" t="n">
        <v>0</v>
      </c>
      <c r="C70" s="378" t="n">
        <v>0</v>
      </c>
      <c r="D70" s="117" t="n">
        <v>0</v>
      </c>
      <c r="E70" s="117" t="n">
        <f aca="false">SUM(B70:D70)</f>
        <v>0</v>
      </c>
      <c r="F70" s="378" t="n">
        <v>3</v>
      </c>
      <c r="G70" s="378"/>
      <c r="H70" s="378" t="n">
        <v>4</v>
      </c>
      <c r="I70" s="379" t="n">
        <v>7</v>
      </c>
      <c r="J70" s="117" t="n">
        <v>3</v>
      </c>
      <c r="K70" s="117" t="n">
        <v>0</v>
      </c>
      <c r="L70" s="117" t="n">
        <f aca="false">+K70+J70</f>
        <v>3</v>
      </c>
      <c r="M70" s="117" t="n">
        <f aca="false">+D70-I70+H70</f>
        <v>-3</v>
      </c>
      <c r="N70" s="285"/>
    </row>
    <row r="71" customFormat="false" ht="12.8" hidden="false" customHeight="false" outlineLevel="0" collapsed="false">
      <c r="A71" s="380" t="s">
        <v>381</v>
      </c>
      <c r="B71" s="381" t="n">
        <v>25</v>
      </c>
      <c r="C71" s="381" t="n">
        <v>10</v>
      </c>
      <c r="D71" s="70" t="n">
        <v>65</v>
      </c>
      <c r="E71" s="70" t="n">
        <f aca="false">SUM(B71:D71)</f>
        <v>100</v>
      </c>
      <c r="F71" s="381" t="n">
        <v>19</v>
      </c>
      <c r="G71" s="381" t="n">
        <v>4</v>
      </c>
      <c r="H71" s="381" t="n">
        <v>36</v>
      </c>
      <c r="I71" s="382" t="n">
        <v>59</v>
      </c>
      <c r="J71" s="70" t="n">
        <v>44</v>
      </c>
      <c r="K71" s="70" t="n">
        <v>14</v>
      </c>
      <c r="L71" s="70" t="n">
        <f aca="false">+K71+J71</f>
        <v>58</v>
      </c>
      <c r="M71" s="70" t="n">
        <f aca="false">+D71-I71+H71</f>
        <v>42</v>
      </c>
      <c r="N71" s="289" t="n">
        <v>58</v>
      </c>
    </row>
    <row r="72" customFormat="false" ht="12.8" hidden="false" customHeight="false" outlineLevel="0" collapsed="false">
      <c r="A72" s="377" t="s">
        <v>385</v>
      </c>
      <c r="B72" s="378" t="n">
        <v>0</v>
      </c>
      <c r="C72" s="378" t="n">
        <v>0</v>
      </c>
      <c r="D72" s="117" t="n">
        <v>75</v>
      </c>
      <c r="E72" s="117" t="n">
        <f aca="false">SUM(B72:D72)</f>
        <v>75</v>
      </c>
      <c r="F72" s="378"/>
      <c r="G72" s="378" t="n">
        <v>8</v>
      </c>
      <c r="H72" s="378" t="n">
        <v>19</v>
      </c>
      <c r="I72" s="379" t="n">
        <v>27</v>
      </c>
      <c r="J72" s="117" t="n">
        <v>0</v>
      </c>
      <c r="K72" s="117" t="n">
        <v>8</v>
      </c>
      <c r="L72" s="117" t="n">
        <f aca="false">+K72+J72</f>
        <v>8</v>
      </c>
      <c r="M72" s="117" t="n">
        <f aca="false">+D72-I72+H72</f>
        <v>67</v>
      </c>
      <c r="N72" s="285" t="n">
        <v>10.6666666666667</v>
      </c>
    </row>
    <row r="73" customFormat="false" ht="12.8" hidden="false" customHeight="false" outlineLevel="0" collapsed="false">
      <c r="A73" s="380" t="s">
        <v>389</v>
      </c>
      <c r="B73" s="381" t="n">
        <v>530</v>
      </c>
      <c r="C73" s="381" t="n">
        <v>120</v>
      </c>
      <c r="D73" s="70" t="n">
        <v>3060</v>
      </c>
      <c r="E73" s="70" t="n">
        <f aca="false">SUM(B73:D73)</f>
        <v>3710</v>
      </c>
      <c r="F73" s="381" t="n">
        <v>375</v>
      </c>
      <c r="G73" s="381" t="n">
        <v>61</v>
      </c>
      <c r="H73" s="381" t="n">
        <v>1342</v>
      </c>
      <c r="I73" s="382" t="n">
        <v>1778</v>
      </c>
      <c r="J73" s="70" t="n">
        <v>905</v>
      </c>
      <c r="K73" s="70" t="n">
        <v>181</v>
      </c>
      <c r="L73" s="70" t="n">
        <f aca="false">+K73+J73</f>
        <v>1086</v>
      </c>
      <c r="M73" s="70" t="n">
        <f aca="false">+D73-I73+H73</f>
        <v>2624</v>
      </c>
      <c r="N73" s="289" t="n">
        <v>29.2722371967655</v>
      </c>
    </row>
    <row r="74" customFormat="false" ht="12.8" hidden="false" customHeight="false" outlineLevel="0" collapsed="false">
      <c r="A74" s="377" t="s">
        <v>393</v>
      </c>
      <c r="B74" s="378" t="n">
        <v>30</v>
      </c>
      <c r="C74" s="378" t="n">
        <v>0</v>
      </c>
      <c r="D74" s="117" t="n">
        <v>85</v>
      </c>
      <c r="E74" s="117" t="n">
        <f aca="false">SUM(B74:D74)</f>
        <v>115</v>
      </c>
      <c r="F74" s="378" t="n">
        <v>3</v>
      </c>
      <c r="G74" s="378" t="n">
        <v>6</v>
      </c>
      <c r="H74" s="378" t="n">
        <v>38</v>
      </c>
      <c r="I74" s="379" t="n">
        <v>47</v>
      </c>
      <c r="J74" s="117" t="n">
        <v>33</v>
      </c>
      <c r="K74" s="117" t="n">
        <v>6</v>
      </c>
      <c r="L74" s="117" t="n">
        <f aca="false">+K74+J74</f>
        <v>39</v>
      </c>
      <c r="M74" s="117" t="n">
        <f aca="false">+D74-I74+H74</f>
        <v>76</v>
      </c>
      <c r="N74" s="285" t="n">
        <v>33.9130434782609</v>
      </c>
    </row>
    <row r="75" customFormat="false" ht="12.8" hidden="false" customHeight="false" outlineLevel="0" collapsed="false">
      <c r="A75" s="380" t="s">
        <v>397</v>
      </c>
      <c r="B75" s="381" t="n">
        <v>20</v>
      </c>
      <c r="C75" s="381" t="n">
        <v>65</v>
      </c>
      <c r="D75" s="70" t="n">
        <v>115</v>
      </c>
      <c r="E75" s="70" t="n">
        <f aca="false">SUM(B75:D75)</f>
        <v>200</v>
      </c>
      <c r="F75" s="381" t="n">
        <v>3</v>
      </c>
      <c r="G75" s="381" t="n">
        <v>6</v>
      </c>
      <c r="H75" s="381" t="n">
        <v>71</v>
      </c>
      <c r="I75" s="382" t="n">
        <v>80</v>
      </c>
      <c r="J75" s="70" t="n">
        <v>23</v>
      </c>
      <c r="K75" s="70" t="n">
        <v>71</v>
      </c>
      <c r="L75" s="70" t="n">
        <f aca="false">+K75+J75</f>
        <v>94</v>
      </c>
      <c r="M75" s="70" t="n">
        <f aca="false">+D75-I75+H75</f>
        <v>106</v>
      </c>
      <c r="N75" s="289" t="n">
        <v>47</v>
      </c>
    </row>
    <row r="76" customFormat="false" ht="12.8" hidden="false" customHeight="false" outlineLevel="0" collapsed="false">
      <c r="A76" s="377" t="s">
        <v>401</v>
      </c>
      <c r="B76" s="378" t="n">
        <v>160</v>
      </c>
      <c r="C76" s="378" t="n">
        <v>20</v>
      </c>
      <c r="D76" s="117" t="n">
        <v>520</v>
      </c>
      <c r="E76" s="117" t="n">
        <f aca="false">SUM(B76:D76)</f>
        <v>700</v>
      </c>
      <c r="F76" s="378" t="n">
        <v>84</v>
      </c>
      <c r="G76" s="378" t="n">
        <v>14</v>
      </c>
      <c r="H76" s="378" t="n">
        <v>443</v>
      </c>
      <c r="I76" s="379" t="n">
        <v>541</v>
      </c>
      <c r="J76" s="117" t="n">
        <v>244</v>
      </c>
      <c r="K76" s="117" t="n">
        <v>34</v>
      </c>
      <c r="L76" s="117" t="n">
        <f aca="false">+K76+J76</f>
        <v>278</v>
      </c>
      <c r="M76" s="117" t="n">
        <f aca="false">+D76-I76+H76</f>
        <v>422</v>
      </c>
      <c r="N76" s="285" t="n">
        <v>39.7142857142857</v>
      </c>
    </row>
    <row r="77" customFormat="false" ht="12.8" hidden="false" customHeight="false" outlineLevel="0" collapsed="false">
      <c r="A77" s="380" t="s">
        <v>405</v>
      </c>
      <c r="B77" s="381" t="n">
        <v>0</v>
      </c>
      <c r="C77" s="381" t="n">
        <v>20</v>
      </c>
      <c r="D77" s="70" t="n">
        <v>235</v>
      </c>
      <c r="E77" s="70" t="n">
        <f aca="false">SUM(B77:D77)</f>
        <v>255</v>
      </c>
      <c r="F77" s="381" t="n">
        <v>1</v>
      </c>
      <c r="G77" s="381"/>
      <c r="H77" s="381" t="n">
        <v>57</v>
      </c>
      <c r="I77" s="382" t="n">
        <v>58</v>
      </c>
      <c r="J77" s="70" t="n">
        <v>1</v>
      </c>
      <c r="K77" s="70" t="n">
        <v>20</v>
      </c>
      <c r="L77" s="70" t="n">
        <f aca="false">+K77+J77</f>
        <v>21</v>
      </c>
      <c r="M77" s="70" t="n">
        <f aca="false">+D77-I77+H77</f>
        <v>234</v>
      </c>
      <c r="N77" s="289" t="n">
        <v>8.23529411764706</v>
      </c>
    </row>
    <row r="78" customFormat="false" ht="12.8" hidden="false" customHeight="false" outlineLevel="0" collapsed="false">
      <c r="A78" s="377" t="s">
        <v>409</v>
      </c>
      <c r="B78" s="378" t="n">
        <v>0</v>
      </c>
      <c r="C78" s="378" t="n">
        <v>0</v>
      </c>
      <c r="D78" s="117" t="n">
        <v>50</v>
      </c>
      <c r="E78" s="117" t="n">
        <f aca="false">SUM(B78:D78)</f>
        <v>50</v>
      </c>
      <c r="F78" s="378"/>
      <c r="G78" s="378" t="n">
        <v>4</v>
      </c>
      <c r="H78" s="378" t="n">
        <v>7</v>
      </c>
      <c r="I78" s="379" t="n">
        <v>11</v>
      </c>
      <c r="J78" s="117" t="n">
        <v>0</v>
      </c>
      <c r="K78" s="117" t="n">
        <v>4</v>
      </c>
      <c r="L78" s="117" t="n">
        <f aca="false">+K78+J78</f>
        <v>4</v>
      </c>
      <c r="M78" s="117" t="n">
        <f aca="false">+D78-I78+H78</f>
        <v>46</v>
      </c>
      <c r="N78" s="285" t="n">
        <v>8</v>
      </c>
    </row>
    <row r="79" customFormat="false" ht="12.8" hidden="false" customHeight="false" outlineLevel="0" collapsed="false">
      <c r="A79" s="380" t="s">
        <v>413</v>
      </c>
      <c r="B79" s="381" t="n">
        <v>15</v>
      </c>
      <c r="C79" s="381" t="n">
        <v>20</v>
      </c>
      <c r="D79" s="70" t="n">
        <v>145</v>
      </c>
      <c r="E79" s="70" t="n">
        <f aca="false">SUM(B79:D79)</f>
        <v>180</v>
      </c>
      <c r="F79" s="381" t="n">
        <v>3</v>
      </c>
      <c r="G79" s="381" t="n">
        <v>3</v>
      </c>
      <c r="H79" s="381" t="n">
        <v>133</v>
      </c>
      <c r="I79" s="382" t="n">
        <v>139</v>
      </c>
      <c r="J79" s="70" t="n">
        <v>18</v>
      </c>
      <c r="K79" s="70" t="n">
        <v>23</v>
      </c>
      <c r="L79" s="70" t="n">
        <f aca="false">+K79+J79</f>
        <v>41</v>
      </c>
      <c r="M79" s="70" t="n">
        <f aca="false">+D79-I79+H79</f>
        <v>139</v>
      </c>
      <c r="N79" s="289" t="n">
        <v>22.7777777777778</v>
      </c>
    </row>
    <row r="80" customFormat="false" ht="12.8" hidden="false" customHeight="false" outlineLevel="0" collapsed="false">
      <c r="A80" s="377" t="s">
        <v>417</v>
      </c>
      <c r="B80" s="378" t="n">
        <v>0</v>
      </c>
      <c r="C80" s="378" t="n">
        <v>10</v>
      </c>
      <c r="D80" s="117" t="n">
        <v>220</v>
      </c>
      <c r="E80" s="117" t="n">
        <f aca="false">SUM(B80:D80)</f>
        <v>230</v>
      </c>
      <c r="F80" s="378"/>
      <c r="G80" s="378" t="n">
        <v>2</v>
      </c>
      <c r="H80" s="378" t="n">
        <v>36</v>
      </c>
      <c r="I80" s="379" t="n">
        <v>38</v>
      </c>
      <c r="J80" s="117" t="n">
        <v>0</v>
      </c>
      <c r="K80" s="117" t="n">
        <v>12</v>
      </c>
      <c r="L80" s="117" t="n">
        <f aca="false">+K80+J80</f>
        <v>12</v>
      </c>
      <c r="M80" s="117" t="n">
        <f aca="false">+D80-I80+H80</f>
        <v>218</v>
      </c>
      <c r="N80" s="285" t="n">
        <v>5.21739130434783</v>
      </c>
    </row>
    <row r="81" customFormat="false" ht="12.8" hidden="false" customHeight="false" outlineLevel="0" collapsed="false">
      <c r="A81" s="380" t="s">
        <v>421</v>
      </c>
      <c r="B81" s="381" t="n">
        <v>560</v>
      </c>
      <c r="C81" s="381" t="n">
        <v>65</v>
      </c>
      <c r="D81" s="70" t="n">
        <v>1235</v>
      </c>
      <c r="E81" s="70" t="n">
        <f aca="false">SUM(B81:D81)</f>
        <v>1860</v>
      </c>
      <c r="F81" s="381" t="n">
        <v>76</v>
      </c>
      <c r="G81" s="381" t="n">
        <v>46</v>
      </c>
      <c r="H81" s="381" t="n">
        <v>556</v>
      </c>
      <c r="I81" s="382" t="n">
        <v>678</v>
      </c>
      <c r="J81" s="70" t="n">
        <v>636</v>
      </c>
      <c r="K81" s="70" t="n">
        <v>111</v>
      </c>
      <c r="L81" s="70" t="n">
        <f aca="false">+K81+J81</f>
        <v>747</v>
      </c>
      <c r="M81" s="70" t="n">
        <f aca="false">+D81-I81+H81</f>
        <v>1113</v>
      </c>
      <c r="N81" s="289" t="n">
        <v>40.1612903225807</v>
      </c>
    </row>
    <row r="82" customFormat="false" ht="12.8" hidden="false" customHeight="false" outlineLevel="0" collapsed="false">
      <c r="A82" s="377" t="s">
        <v>425</v>
      </c>
      <c r="B82" s="378" t="n">
        <v>65</v>
      </c>
      <c r="C82" s="378" t="n">
        <v>0</v>
      </c>
      <c r="D82" s="117" t="n">
        <v>20</v>
      </c>
      <c r="E82" s="117" t="n">
        <f aca="false">SUM(B82:D82)</f>
        <v>85</v>
      </c>
      <c r="F82" s="378" t="n">
        <v>9</v>
      </c>
      <c r="G82" s="378" t="n">
        <v>1</v>
      </c>
      <c r="H82" s="378" t="n">
        <v>7</v>
      </c>
      <c r="I82" s="379" t="n">
        <v>17</v>
      </c>
      <c r="J82" s="117" t="n">
        <v>74</v>
      </c>
      <c r="K82" s="117" t="n">
        <v>1</v>
      </c>
      <c r="L82" s="117" t="n">
        <f aca="false">+K82+J82</f>
        <v>75</v>
      </c>
      <c r="M82" s="117" t="n">
        <f aca="false">+D82-I82+H82</f>
        <v>10</v>
      </c>
      <c r="N82" s="285" t="n">
        <v>88.2352941176471</v>
      </c>
    </row>
    <row r="83" customFormat="false" ht="12.8" hidden="false" customHeight="false" outlineLevel="0" collapsed="false">
      <c r="A83" s="380" t="s">
        <v>429</v>
      </c>
      <c r="B83" s="381" t="n">
        <v>10</v>
      </c>
      <c r="C83" s="381" t="n">
        <v>40</v>
      </c>
      <c r="D83" s="70" t="n">
        <v>320</v>
      </c>
      <c r="E83" s="70" t="n">
        <f aca="false">SUM(B83:D83)</f>
        <v>370</v>
      </c>
      <c r="F83" s="381" t="n">
        <v>4</v>
      </c>
      <c r="G83" s="381" t="n">
        <v>3</v>
      </c>
      <c r="H83" s="381" t="n">
        <v>127</v>
      </c>
      <c r="I83" s="382" t="n">
        <v>134</v>
      </c>
      <c r="J83" s="70" t="n">
        <v>14</v>
      </c>
      <c r="K83" s="70" t="n">
        <v>43</v>
      </c>
      <c r="L83" s="70" t="n">
        <f aca="false">+K83+J83</f>
        <v>57</v>
      </c>
      <c r="M83" s="70" t="n">
        <f aca="false">+D83-I83+H83</f>
        <v>313</v>
      </c>
      <c r="N83" s="289" t="n">
        <v>15.4054054054054</v>
      </c>
    </row>
    <row r="84" customFormat="false" ht="12.8" hidden="false" customHeight="false" outlineLevel="0" collapsed="false">
      <c r="A84" s="377" t="s">
        <v>433</v>
      </c>
      <c r="B84" s="378" t="n">
        <v>260</v>
      </c>
      <c r="C84" s="378" t="n">
        <v>30</v>
      </c>
      <c r="D84" s="117" t="n">
        <v>1105</v>
      </c>
      <c r="E84" s="117" t="n">
        <f aca="false">SUM(B84:D84)</f>
        <v>1395</v>
      </c>
      <c r="F84" s="378" t="n">
        <v>107</v>
      </c>
      <c r="G84" s="378" t="n">
        <v>10</v>
      </c>
      <c r="H84" s="378" t="n">
        <v>835</v>
      </c>
      <c r="I84" s="379" t="n">
        <v>952</v>
      </c>
      <c r="J84" s="117" t="n">
        <v>367</v>
      </c>
      <c r="K84" s="117" t="n">
        <v>40</v>
      </c>
      <c r="L84" s="117" t="n">
        <f aca="false">+K84+J84</f>
        <v>407</v>
      </c>
      <c r="M84" s="117" t="n">
        <f aca="false">+D84-I84+H84</f>
        <v>988</v>
      </c>
      <c r="N84" s="285" t="n">
        <v>29.1756272401434</v>
      </c>
    </row>
    <row r="85" customFormat="false" ht="12.8" hidden="false" customHeight="false" outlineLevel="0" collapsed="false">
      <c r="A85" s="380" t="s">
        <v>437</v>
      </c>
      <c r="B85" s="381" t="n">
        <v>5</v>
      </c>
      <c r="C85" s="381" t="n">
        <v>5</v>
      </c>
      <c r="D85" s="70" t="n">
        <v>35</v>
      </c>
      <c r="E85" s="70" t="n">
        <f aca="false">SUM(B85:D85)</f>
        <v>45</v>
      </c>
      <c r="F85" s="381"/>
      <c r="G85" s="381"/>
      <c r="H85" s="381" t="n">
        <v>5</v>
      </c>
      <c r="I85" s="382" t="n">
        <v>5</v>
      </c>
      <c r="J85" s="70" t="n">
        <v>5</v>
      </c>
      <c r="K85" s="70" t="n">
        <v>5</v>
      </c>
      <c r="L85" s="70" t="n">
        <f aca="false">+K85+J85</f>
        <v>10</v>
      </c>
      <c r="M85" s="70" t="n">
        <f aca="false">+D85-I85+H85</f>
        <v>35</v>
      </c>
      <c r="N85" s="289" t="n">
        <v>22.2222222222222</v>
      </c>
    </row>
    <row r="86" customFormat="false" ht="12.8" hidden="false" customHeight="false" outlineLevel="0" collapsed="false">
      <c r="A86" s="377" t="s">
        <v>441</v>
      </c>
      <c r="B86" s="378" t="n">
        <v>0</v>
      </c>
      <c r="C86" s="378" t="n">
        <v>10</v>
      </c>
      <c r="D86" s="117" t="n">
        <v>15</v>
      </c>
      <c r="E86" s="117" t="n">
        <f aca="false">SUM(B86:D86)</f>
        <v>25</v>
      </c>
      <c r="F86" s="378"/>
      <c r="G86" s="378"/>
      <c r="H86" s="378" t="n">
        <v>0</v>
      </c>
      <c r="I86" s="379" t="n">
        <v>0</v>
      </c>
      <c r="J86" s="117" t="n">
        <v>0</v>
      </c>
      <c r="K86" s="117" t="n">
        <v>10</v>
      </c>
      <c r="L86" s="117" t="n">
        <f aca="false">+K86+J86</f>
        <v>10</v>
      </c>
      <c r="M86" s="117" t="n">
        <f aca="false">+D86-I86+H86</f>
        <v>15</v>
      </c>
      <c r="N86" s="285" t="n">
        <v>40</v>
      </c>
    </row>
    <row r="87" customFormat="false" ht="12.8" hidden="false" customHeight="false" outlineLevel="0" collapsed="false">
      <c r="A87" s="380" t="s">
        <v>445</v>
      </c>
      <c r="B87" s="381" t="n">
        <v>0</v>
      </c>
      <c r="C87" s="381" t="n">
        <v>0</v>
      </c>
      <c r="D87" s="70" t="n">
        <v>0</v>
      </c>
      <c r="E87" s="70" t="n">
        <f aca="false">SUM(B87:D87)</f>
        <v>0</v>
      </c>
      <c r="F87" s="381"/>
      <c r="G87" s="381"/>
      <c r="H87" s="381" t="n">
        <v>1</v>
      </c>
      <c r="I87" s="382" t="n">
        <v>1</v>
      </c>
      <c r="J87" s="70" t="n">
        <v>0</v>
      </c>
      <c r="K87" s="70" t="n">
        <v>0</v>
      </c>
      <c r="L87" s="70" t="n">
        <f aca="false">+K87+J87</f>
        <v>0</v>
      </c>
      <c r="M87" s="70" t="n">
        <f aca="false">+D87-I87+H87</f>
        <v>0</v>
      </c>
      <c r="N87" s="289"/>
    </row>
    <row r="88" customFormat="false" ht="12.8" hidden="false" customHeight="false" outlineLevel="0" collapsed="false">
      <c r="A88" s="377" t="s">
        <v>449</v>
      </c>
      <c r="B88" s="378" t="n">
        <v>0</v>
      </c>
      <c r="C88" s="378" t="n">
        <v>0</v>
      </c>
      <c r="D88" s="117" t="n">
        <v>0</v>
      </c>
      <c r="E88" s="117" t="n">
        <f aca="false">SUM(B88:D88)</f>
        <v>0</v>
      </c>
      <c r="F88" s="378" t="n">
        <v>1</v>
      </c>
      <c r="G88" s="378"/>
      <c r="H88" s="378" t="n">
        <v>0</v>
      </c>
      <c r="I88" s="379" t="n">
        <v>1</v>
      </c>
      <c r="J88" s="117" t="n">
        <v>1</v>
      </c>
      <c r="K88" s="117" t="n">
        <v>0</v>
      </c>
      <c r="L88" s="117" t="n">
        <f aca="false">+K88+J88</f>
        <v>1</v>
      </c>
      <c r="M88" s="117" t="n">
        <f aca="false">+D88-I88+H88</f>
        <v>-1</v>
      </c>
      <c r="N88" s="285"/>
    </row>
    <row r="89" customFormat="false" ht="12.8" hidden="false" customHeight="false" outlineLevel="0" collapsed="false">
      <c r="A89" s="380" t="s">
        <v>453</v>
      </c>
      <c r="B89" s="381" t="n">
        <v>80</v>
      </c>
      <c r="C89" s="381" t="n">
        <v>35</v>
      </c>
      <c r="D89" s="70" t="n">
        <v>130</v>
      </c>
      <c r="E89" s="70" t="n">
        <f aca="false">SUM(B89:D89)</f>
        <v>245</v>
      </c>
      <c r="F89" s="381" t="n">
        <v>13</v>
      </c>
      <c r="G89" s="381" t="n">
        <v>15</v>
      </c>
      <c r="H89" s="381" t="n">
        <v>54</v>
      </c>
      <c r="I89" s="382" t="n">
        <v>82</v>
      </c>
      <c r="J89" s="70" t="n">
        <v>93</v>
      </c>
      <c r="K89" s="70" t="n">
        <v>50</v>
      </c>
      <c r="L89" s="70" t="n">
        <f aca="false">+K89+J89</f>
        <v>143</v>
      </c>
      <c r="M89" s="70" t="n">
        <f aca="false">+D89-I89+H89</f>
        <v>102</v>
      </c>
      <c r="N89" s="289" t="n">
        <v>58.3673469387755</v>
      </c>
    </row>
    <row r="90" customFormat="false" ht="12.8" hidden="false" customHeight="false" outlineLevel="0" collapsed="false">
      <c r="A90" s="377" t="s">
        <v>457</v>
      </c>
      <c r="B90" s="378" t="n">
        <v>285</v>
      </c>
      <c r="C90" s="378" t="n">
        <v>60</v>
      </c>
      <c r="D90" s="117" t="n">
        <v>2295</v>
      </c>
      <c r="E90" s="117" t="n">
        <f aca="false">SUM(B90:D90)</f>
        <v>2640</v>
      </c>
      <c r="F90" s="378" t="n">
        <v>290</v>
      </c>
      <c r="G90" s="378" t="n">
        <v>75</v>
      </c>
      <c r="H90" s="378" t="n">
        <v>1663</v>
      </c>
      <c r="I90" s="379" t="n">
        <v>2028</v>
      </c>
      <c r="J90" s="117" t="n">
        <v>575</v>
      </c>
      <c r="K90" s="117" t="n">
        <v>135</v>
      </c>
      <c r="L90" s="117" t="n">
        <f aca="false">+K90+J90</f>
        <v>710</v>
      </c>
      <c r="M90" s="117" t="n">
        <f aca="false">+D90-I90+H90</f>
        <v>1930</v>
      </c>
      <c r="N90" s="285" t="n">
        <v>26.8939393939394</v>
      </c>
    </row>
    <row r="91" customFormat="false" ht="12.8" hidden="false" customHeight="false" outlineLevel="0" collapsed="false">
      <c r="A91" s="380" t="s">
        <v>461</v>
      </c>
      <c r="B91" s="381" t="n">
        <v>5</v>
      </c>
      <c r="C91" s="381" t="n">
        <v>0</v>
      </c>
      <c r="D91" s="70" t="n">
        <v>20</v>
      </c>
      <c r="E91" s="70" t="n">
        <f aca="false">SUM(B91:D91)</f>
        <v>25</v>
      </c>
      <c r="F91" s="381" t="n">
        <v>4</v>
      </c>
      <c r="G91" s="381"/>
      <c r="H91" s="381" t="n">
        <v>3</v>
      </c>
      <c r="I91" s="382" t="n">
        <v>7</v>
      </c>
      <c r="J91" s="70" t="n">
        <v>9</v>
      </c>
      <c r="K91" s="70" t="n">
        <v>0</v>
      </c>
      <c r="L91" s="70" t="n">
        <f aca="false">+K91+J91</f>
        <v>9</v>
      </c>
      <c r="M91" s="70" t="n">
        <f aca="false">+D91-I91+H91</f>
        <v>16</v>
      </c>
      <c r="N91" s="289" t="n">
        <v>36</v>
      </c>
    </row>
    <row r="92" customFormat="false" ht="12.8" hidden="false" customHeight="false" outlineLevel="0" collapsed="false">
      <c r="A92" s="377" t="s">
        <v>102</v>
      </c>
      <c r="B92" s="378" t="n">
        <v>0</v>
      </c>
      <c r="C92" s="378" t="n">
        <v>5</v>
      </c>
      <c r="D92" s="117" t="n">
        <v>140</v>
      </c>
      <c r="E92" s="117" t="n">
        <f aca="false">SUM(B92:D92)</f>
        <v>145</v>
      </c>
      <c r="F92" s="378" t="n">
        <v>9</v>
      </c>
      <c r="G92" s="378" t="n">
        <v>6</v>
      </c>
      <c r="H92" s="378" t="n">
        <v>104</v>
      </c>
      <c r="I92" s="379" t="n">
        <v>119</v>
      </c>
      <c r="J92" s="117" t="n">
        <v>9</v>
      </c>
      <c r="K92" s="117" t="n">
        <v>11</v>
      </c>
      <c r="L92" s="117" t="n">
        <f aca="false">+K92+J92</f>
        <v>20</v>
      </c>
      <c r="M92" s="117" t="n">
        <f aca="false">+D92-I92+H92</f>
        <v>125</v>
      </c>
      <c r="N92" s="285" t="n">
        <v>13.7931034482759</v>
      </c>
    </row>
    <row r="93" customFormat="false" ht="12.8" hidden="false" customHeight="false" outlineLevel="0" collapsed="false">
      <c r="A93" s="380" t="s">
        <v>468</v>
      </c>
      <c r="B93" s="381" t="n">
        <v>15</v>
      </c>
      <c r="C93" s="381" t="n">
        <v>60</v>
      </c>
      <c r="D93" s="70" t="n">
        <v>315</v>
      </c>
      <c r="E93" s="70" t="n">
        <f aca="false">SUM(B93:D93)</f>
        <v>390</v>
      </c>
      <c r="F93" s="381" t="n">
        <v>7</v>
      </c>
      <c r="G93" s="381" t="n">
        <v>23</v>
      </c>
      <c r="H93" s="381" t="n">
        <v>121</v>
      </c>
      <c r="I93" s="382" t="n">
        <v>151</v>
      </c>
      <c r="J93" s="70" t="n">
        <v>22</v>
      </c>
      <c r="K93" s="70" t="n">
        <v>83</v>
      </c>
      <c r="L93" s="70" t="n">
        <f aca="false">+K93+J93</f>
        <v>105</v>
      </c>
      <c r="M93" s="70" t="n">
        <f aca="false">+D93-I93+H93</f>
        <v>285</v>
      </c>
      <c r="N93" s="289" t="n">
        <v>26.9230769230769</v>
      </c>
    </row>
    <row r="94" customFormat="false" ht="12.8" hidden="false" customHeight="false" outlineLevel="0" collapsed="false">
      <c r="A94" s="377" t="s">
        <v>472</v>
      </c>
      <c r="B94" s="378" t="n">
        <v>0</v>
      </c>
      <c r="C94" s="378" t="n">
        <v>0</v>
      </c>
      <c r="D94" s="117" t="n">
        <v>10</v>
      </c>
      <c r="E94" s="117" t="n">
        <f aca="false">SUM(B94:D94)</f>
        <v>10</v>
      </c>
      <c r="F94" s="378"/>
      <c r="G94" s="378"/>
      <c r="H94" s="378" t="n">
        <v>8</v>
      </c>
      <c r="I94" s="379" t="n">
        <v>8</v>
      </c>
      <c r="J94" s="117" t="n">
        <v>0</v>
      </c>
      <c r="K94" s="117" t="n">
        <v>0</v>
      </c>
      <c r="L94" s="117" t="n">
        <f aca="false">+K94+J94</f>
        <v>0</v>
      </c>
      <c r="M94" s="117" t="n">
        <f aca="false">+D94-I94+H94</f>
        <v>10</v>
      </c>
      <c r="N94" s="285" t="n">
        <v>0</v>
      </c>
    </row>
    <row r="95" customFormat="false" ht="12.8" hidden="false" customHeight="false" outlineLevel="0" collapsed="false">
      <c r="A95" s="380" t="s">
        <v>476</v>
      </c>
      <c r="B95" s="381" t="n">
        <v>240</v>
      </c>
      <c r="C95" s="381" t="n">
        <v>60</v>
      </c>
      <c r="D95" s="70" t="n">
        <v>1915</v>
      </c>
      <c r="E95" s="70" t="n">
        <f aca="false">SUM(B95:D95)</f>
        <v>2215</v>
      </c>
      <c r="F95" s="381" t="n">
        <v>83</v>
      </c>
      <c r="G95" s="381" t="n">
        <v>36</v>
      </c>
      <c r="H95" s="381" t="n">
        <v>1309</v>
      </c>
      <c r="I95" s="382" t="n">
        <v>1428</v>
      </c>
      <c r="J95" s="70" t="n">
        <v>323</v>
      </c>
      <c r="K95" s="70" t="n">
        <v>96</v>
      </c>
      <c r="L95" s="70" t="n">
        <f aca="false">+K95+J95</f>
        <v>419</v>
      </c>
      <c r="M95" s="70" t="n">
        <f aca="false">+D95-I95+H95</f>
        <v>1796</v>
      </c>
      <c r="N95" s="289" t="n">
        <v>18.9164785553047</v>
      </c>
    </row>
    <row r="96" customFormat="false" ht="12.8" hidden="false" customHeight="false" outlineLevel="0" collapsed="false">
      <c r="A96" s="377" t="s">
        <v>480</v>
      </c>
      <c r="B96" s="378" t="n">
        <v>0</v>
      </c>
      <c r="C96" s="378" t="n">
        <v>0</v>
      </c>
      <c r="D96" s="117" t="n">
        <v>0</v>
      </c>
      <c r="E96" s="117" t="n">
        <f aca="false">SUM(B96:D96)</f>
        <v>0</v>
      </c>
      <c r="F96" s="378"/>
      <c r="G96" s="378"/>
      <c r="H96" s="378" t="n">
        <v>1</v>
      </c>
      <c r="I96" s="379" t="n">
        <v>1</v>
      </c>
      <c r="J96" s="117" t="n">
        <v>0</v>
      </c>
      <c r="K96" s="117" t="n">
        <v>0</v>
      </c>
      <c r="L96" s="117" t="n">
        <f aca="false">+K96+J96</f>
        <v>0</v>
      </c>
      <c r="M96" s="117" t="n">
        <f aca="false">+D96-I96+H96</f>
        <v>0</v>
      </c>
      <c r="N96" s="285"/>
    </row>
    <row r="97" customFormat="false" ht="12.8" hidden="false" customHeight="false" outlineLevel="0" collapsed="false">
      <c r="A97" s="380" t="s">
        <v>484</v>
      </c>
      <c r="B97" s="381" t="n">
        <v>160</v>
      </c>
      <c r="C97" s="381" t="n">
        <v>35</v>
      </c>
      <c r="D97" s="70" t="n">
        <v>40</v>
      </c>
      <c r="E97" s="70" t="n">
        <f aca="false">SUM(B97:D97)</f>
        <v>235</v>
      </c>
      <c r="F97" s="381" t="n">
        <v>15</v>
      </c>
      <c r="G97" s="381" t="n">
        <v>15</v>
      </c>
      <c r="H97" s="381" t="n">
        <v>35</v>
      </c>
      <c r="I97" s="382" t="n">
        <v>65</v>
      </c>
      <c r="J97" s="70" t="n">
        <v>175</v>
      </c>
      <c r="K97" s="70" t="n">
        <v>50</v>
      </c>
      <c r="L97" s="70" t="n">
        <f aca="false">+K97+J97</f>
        <v>225</v>
      </c>
      <c r="M97" s="70" t="n">
        <f aca="false">+D97-I97+H97</f>
        <v>10</v>
      </c>
      <c r="N97" s="289" t="n">
        <v>95.7446808510638</v>
      </c>
    </row>
    <row r="98" customFormat="false" ht="12.8" hidden="false" customHeight="false" outlineLevel="0" collapsed="false">
      <c r="A98" s="377" t="s">
        <v>488</v>
      </c>
      <c r="B98" s="378" t="n">
        <v>0</v>
      </c>
      <c r="C98" s="378" t="n">
        <v>0</v>
      </c>
      <c r="D98" s="117" t="n">
        <v>0</v>
      </c>
      <c r="E98" s="117" t="n">
        <f aca="false">SUM(B98:D98)</f>
        <v>0</v>
      </c>
      <c r="F98" s="378"/>
      <c r="G98" s="378"/>
      <c r="H98" s="378" t="n">
        <v>2</v>
      </c>
      <c r="I98" s="379" t="n">
        <v>2</v>
      </c>
      <c r="J98" s="117" t="n">
        <v>0</v>
      </c>
      <c r="K98" s="117" t="n">
        <v>0</v>
      </c>
      <c r="L98" s="117" t="n">
        <f aca="false">+K98+J98</f>
        <v>0</v>
      </c>
      <c r="M98" s="117" t="n">
        <f aca="false">+D98-I98+H98</f>
        <v>0</v>
      </c>
      <c r="N98" s="285"/>
    </row>
    <row r="99" customFormat="false" ht="12.8" hidden="false" customHeight="false" outlineLevel="0" collapsed="false">
      <c r="A99" s="380" t="s">
        <v>492</v>
      </c>
      <c r="B99" s="381" t="n">
        <v>0</v>
      </c>
      <c r="C99" s="381" t="n">
        <v>0</v>
      </c>
      <c r="D99" s="70" t="n">
        <v>10</v>
      </c>
      <c r="E99" s="70" t="n">
        <f aca="false">SUM(B99:D99)</f>
        <v>10</v>
      </c>
      <c r="F99" s="381"/>
      <c r="G99" s="381" t="n">
        <v>1</v>
      </c>
      <c r="H99" s="381" t="n">
        <v>2</v>
      </c>
      <c r="I99" s="382" t="n">
        <v>3</v>
      </c>
      <c r="J99" s="70" t="n">
        <v>0</v>
      </c>
      <c r="K99" s="70" t="n">
        <v>1</v>
      </c>
      <c r="L99" s="70" t="n">
        <f aca="false">+K99+J99</f>
        <v>1</v>
      </c>
      <c r="M99" s="70" t="n">
        <f aca="false">+D99-I99+H99</f>
        <v>9</v>
      </c>
      <c r="N99" s="289" t="n">
        <v>10</v>
      </c>
    </row>
    <row r="100" customFormat="false" ht="12.8" hidden="false" customHeight="false" outlineLevel="0" collapsed="false">
      <c r="A100" s="377" t="s">
        <v>496</v>
      </c>
      <c r="B100" s="378" t="n">
        <v>10</v>
      </c>
      <c r="C100" s="378" t="n">
        <v>15</v>
      </c>
      <c r="D100" s="117" t="n">
        <v>370</v>
      </c>
      <c r="E100" s="117" t="n">
        <f aca="false">SUM(B100:D100)</f>
        <v>395</v>
      </c>
      <c r="F100" s="378" t="n">
        <v>1</v>
      </c>
      <c r="G100" s="378"/>
      <c r="H100" s="378" t="n">
        <v>107</v>
      </c>
      <c r="I100" s="379" t="n">
        <v>108</v>
      </c>
      <c r="J100" s="117" t="n">
        <v>11</v>
      </c>
      <c r="K100" s="117" t="n">
        <v>15</v>
      </c>
      <c r="L100" s="117" t="n">
        <f aca="false">+K100+J100</f>
        <v>26</v>
      </c>
      <c r="M100" s="117" t="n">
        <f aca="false">+D100-I100+H100</f>
        <v>369</v>
      </c>
      <c r="N100" s="285" t="n">
        <v>6.58227848101266</v>
      </c>
    </row>
    <row r="101" customFormat="false" ht="12.8" hidden="false" customHeight="false" outlineLevel="0" collapsed="false">
      <c r="A101" s="380" t="s">
        <v>500</v>
      </c>
      <c r="B101" s="381" t="n">
        <v>765</v>
      </c>
      <c r="C101" s="381" t="n">
        <v>35</v>
      </c>
      <c r="D101" s="70" t="n">
        <v>2430</v>
      </c>
      <c r="E101" s="70" t="n">
        <f aca="false">SUM(B101:D101)</f>
        <v>3230</v>
      </c>
      <c r="F101" s="381" t="n">
        <v>404</v>
      </c>
      <c r="G101" s="381" t="n">
        <v>43</v>
      </c>
      <c r="H101" s="381" t="n">
        <v>957</v>
      </c>
      <c r="I101" s="382" t="n">
        <v>1404</v>
      </c>
      <c r="J101" s="70" t="n">
        <v>1169</v>
      </c>
      <c r="K101" s="70" t="n">
        <v>78</v>
      </c>
      <c r="L101" s="70" t="n">
        <f aca="false">+K101+J101</f>
        <v>1247</v>
      </c>
      <c r="M101" s="70" t="n">
        <f aca="false">+D101-I101+H101</f>
        <v>1983</v>
      </c>
      <c r="N101" s="289" t="n">
        <v>38.6068111455108</v>
      </c>
    </row>
    <row r="102" customFormat="false" ht="12.8" hidden="false" customHeight="false" outlineLevel="0" collapsed="false">
      <c r="A102" s="377" t="s">
        <v>504</v>
      </c>
      <c r="B102" s="378" t="n">
        <v>130</v>
      </c>
      <c r="C102" s="378" t="n">
        <v>0</v>
      </c>
      <c r="D102" s="117" t="n">
        <v>200</v>
      </c>
      <c r="E102" s="117" t="n">
        <f aca="false">SUM(B102:D102)</f>
        <v>330</v>
      </c>
      <c r="F102" s="378" t="n">
        <v>41</v>
      </c>
      <c r="G102" s="378" t="n">
        <v>8</v>
      </c>
      <c r="H102" s="378" t="n">
        <v>147</v>
      </c>
      <c r="I102" s="379" t="n">
        <v>196</v>
      </c>
      <c r="J102" s="117" t="n">
        <v>171</v>
      </c>
      <c r="K102" s="117" t="n">
        <v>8</v>
      </c>
      <c r="L102" s="117" t="n">
        <f aca="false">+K102+J102</f>
        <v>179</v>
      </c>
      <c r="M102" s="117" t="n">
        <f aca="false">+D102-I102+H102</f>
        <v>151</v>
      </c>
      <c r="N102" s="285" t="n">
        <v>54.2424242424243</v>
      </c>
    </row>
    <row r="103" customFormat="false" ht="12.8" hidden="false" customHeight="false" outlineLevel="0" collapsed="false">
      <c r="A103" s="380" t="s">
        <v>508</v>
      </c>
      <c r="B103" s="381" t="n">
        <v>10</v>
      </c>
      <c r="C103" s="381" t="n">
        <v>0</v>
      </c>
      <c r="D103" s="70" t="n">
        <v>0</v>
      </c>
      <c r="E103" s="70" t="n">
        <f aca="false">SUM(B103:D103)</f>
        <v>10</v>
      </c>
      <c r="F103" s="381"/>
      <c r="G103" s="381" t="n">
        <v>1</v>
      </c>
      <c r="H103" s="381" t="n">
        <v>0</v>
      </c>
      <c r="I103" s="382" t="n">
        <v>1</v>
      </c>
      <c r="J103" s="70" t="n">
        <v>10</v>
      </c>
      <c r="K103" s="70" t="n">
        <v>1</v>
      </c>
      <c r="L103" s="70" t="n">
        <f aca="false">+K103+J103</f>
        <v>11</v>
      </c>
      <c r="M103" s="70" t="n">
        <f aca="false">+D103-I103+H103</f>
        <v>-1</v>
      </c>
      <c r="N103" s="289" t="n">
        <v>110</v>
      </c>
    </row>
    <row r="104" customFormat="false" ht="12.8" hidden="false" customHeight="false" outlineLevel="0" collapsed="false">
      <c r="A104" s="377" t="s">
        <v>512</v>
      </c>
      <c r="B104" s="378" t="n">
        <v>605</v>
      </c>
      <c r="C104" s="378" t="n">
        <v>1355</v>
      </c>
      <c r="D104" s="117" t="n">
        <v>1270</v>
      </c>
      <c r="E104" s="117" t="n">
        <f aca="false">SUM(B104:D104)</f>
        <v>3230</v>
      </c>
      <c r="F104" s="378" t="n">
        <v>213</v>
      </c>
      <c r="G104" s="378" t="n">
        <v>415</v>
      </c>
      <c r="H104" s="378" t="n">
        <v>308</v>
      </c>
      <c r="I104" s="379" t="n">
        <v>936</v>
      </c>
      <c r="J104" s="117" t="n">
        <v>818</v>
      </c>
      <c r="K104" s="117" t="n">
        <v>1770</v>
      </c>
      <c r="L104" s="117" t="n">
        <f aca="false">+K104+J104</f>
        <v>2588</v>
      </c>
      <c r="M104" s="117" t="n">
        <f aca="false">+D104-I104+H104</f>
        <v>642</v>
      </c>
      <c r="N104" s="285" t="n">
        <v>80.1238390092879</v>
      </c>
    </row>
    <row r="105" customFormat="false" ht="12.8" hidden="false" customHeight="false" outlineLevel="0" collapsed="false">
      <c r="A105" s="380" t="s">
        <v>516</v>
      </c>
      <c r="B105" s="381" t="n">
        <v>90</v>
      </c>
      <c r="C105" s="381" t="n">
        <v>5</v>
      </c>
      <c r="D105" s="70" t="n">
        <v>505</v>
      </c>
      <c r="E105" s="70" t="n">
        <f aca="false">SUM(B105:D105)</f>
        <v>600</v>
      </c>
      <c r="F105" s="381" t="n">
        <v>71</v>
      </c>
      <c r="G105" s="381" t="n">
        <v>20</v>
      </c>
      <c r="H105" s="381" t="n">
        <v>192</v>
      </c>
      <c r="I105" s="382" t="n">
        <v>283</v>
      </c>
      <c r="J105" s="70" t="n">
        <v>161</v>
      </c>
      <c r="K105" s="70" t="n">
        <v>25</v>
      </c>
      <c r="L105" s="70" t="n">
        <f aca="false">+K105+J105</f>
        <v>186</v>
      </c>
      <c r="M105" s="70" t="n">
        <f aca="false">+D105-I105+H105</f>
        <v>414</v>
      </c>
      <c r="N105" s="289" t="n">
        <v>31</v>
      </c>
    </row>
    <row r="106" customFormat="false" ht="12.8" hidden="false" customHeight="false" outlineLevel="0" collapsed="false">
      <c r="A106" s="377" t="s">
        <v>520</v>
      </c>
      <c r="B106" s="378" t="n">
        <v>295</v>
      </c>
      <c r="C106" s="378" t="n">
        <v>30</v>
      </c>
      <c r="D106" s="117" t="n">
        <v>1100</v>
      </c>
      <c r="E106" s="117" t="n">
        <f aca="false">SUM(B106:D106)</f>
        <v>1425</v>
      </c>
      <c r="F106" s="378" t="n">
        <v>93</v>
      </c>
      <c r="G106" s="378" t="n">
        <v>36</v>
      </c>
      <c r="H106" s="378" t="n">
        <v>503</v>
      </c>
      <c r="I106" s="379" t="n">
        <v>632</v>
      </c>
      <c r="J106" s="117" t="n">
        <v>388</v>
      </c>
      <c r="K106" s="117" t="n">
        <v>66</v>
      </c>
      <c r="L106" s="117" t="n">
        <f aca="false">+K106+J106</f>
        <v>454</v>
      </c>
      <c r="M106" s="117" t="n">
        <f aca="false">+D106-I106+H106</f>
        <v>971</v>
      </c>
      <c r="N106" s="285" t="n">
        <v>31.859649122807</v>
      </c>
    </row>
    <row r="107" customFormat="false" ht="12.8" hidden="false" customHeight="false" outlineLevel="0" collapsed="false">
      <c r="A107" s="380" t="s">
        <v>524</v>
      </c>
      <c r="B107" s="381" t="n">
        <v>440</v>
      </c>
      <c r="C107" s="381" t="n">
        <v>775</v>
      </c>
      <c r="D107" s="70" t="n">
        <v>1075</v>
      </c>
      <c r="E107" s="70" t="n">
        <f aca="false">SUM(B107:D107)</f>
        <v>2290</v>
      </c>
      <c r="F107" s="381" t="n">
        <v>95</v>
      </c>
      <c r="G107" s="381" t="n">
        <v>345</v>
      </c>
      <c r="H107" s="381" t="n">
        <v>551</v>
      </c>
      <c r="I107" s="382" t="n">
        <v>991</v>
      </c>
      <c r="J107" s="70" t="n">
        <v>535</v>
      </c>
      <c r="K107" s="70" t="n">
        <v>1120</v>
      </c>
      <c r="L107" s="70" t="n">
        <f aca="false">+K107+J107</f>
        <v>1655</v>
      </c>
      <c r="M107" s="70" t="n">
        <f aca="false">+D107-I107+H107</f>
        <v>635</v>
      </c>
      <c r="N107" s="289" t="n">
        <v>72.2707423580786</v>
      </c>
    </row>
    <row r="108" customFormat="false" ht="12.8" hidden="false" customHeight="false" outlineLevel="0" collapsed="false">
      <c r="A108" s="377" t="s">
        <v>528</v>
      </c>
      <c r="B108" s="378" t="n">
        <v>0</v>
      </c>
      <c r="C108" s="378" t="n">
        <v>5</v>
      </c>
      <c r="D108" s="117" t="n">
        <v>20</v>
      </c>
      <c r="E108" s="117" t="n">
        <f aca="false">SUM(B108:D108)</f>
        <v>25</v>
      </c>
      <c r="F108" s="378" t="n">
        <v>1</v>
      </c>
      <c r="G108" s="378"/>
      <c r="H108" s="378" t="n">
        <v>5</v>
      </c>
      <c r="I108" s="379" t="n">
        <v>6</v>
      </c>
      <c r="J108" s="117" t="n">
        <v>1</v>
      </c>
      <c r="K108" s="117" t="n">
        <v>5</v>
      </c>
      <c r="L108" s="117" t="n">
        <f aca="false">+K108+J108</f>
        <v>6</v>
      </c>
      <c r="M108" s="117" t="n">
        <f aca="false">+D108-I108+H108</f>
        <v>19</v>
      </c>
      <c r="N108" s="285" t="n">
        <v>24</v>
      </c>
    </row>
    <row r="109" customFormat="false" ht="12.8" hidden="false" customHeight="false" outlineLevel="0" collapsed="false">
      <c r="A109" s="380" t="s">
        <v>532</v>
      </c>
      <c r="B109" s="381" t="n">
        <v>65</v>
      </c>
      <c r="C109" s="381" t="n">
        <v>60</v>
      </c>
      <c r="D109" s="70" t="n">
        <v>55</v>
      </c>
      <c r="E109" s="70" t="n">
        <f aca="false">SUM(B109:D109)</f>
        <v>180</v>
      </c>
      <c r="F109" s="381" t="n">
        <v>9</v>
      </c>
      <c r="G109" s="381" t="n">
        <v>9</v>
      </c>
      <c r="H109" s="381" t="n">
        <v>17</v>
      </c>
      <c r="I109" s="382" t="n">
        <v>35</v>
      </c>
      <c r="J109" s="70" t="n">
        <v>74</v>
      </c>
      <c r="K109" s="70" t="n">
        <v>69</v>
      </c>
      <c r="L109" s="70" t="n">
        <f aca="false">+K109+J109</f>
        <v>143</v>
      </c>
      <c r="M109" s="70" t="n">
        <f aca="false">+D109-I109+H109</f>
        <v>37</v>
      </c>
      <c r="N109" s="289" t="n">
        <v>79.4444444444444</v>
      </c>
    </row>
    <row r="110" customFormat="false" ht="12.8" hidden="false" customHeight="false" outlineLevel="0" collapsed="false">
      <c r="A110" s="377" t="s">
        <v>536</v>
      </c>
      <c r="B110" s="378" t="n">
        <v>15</v>
      </c>
      <c r="C110" s="378" t="n">
        <v>0</v>
      </c>
      <c r="D110" s="117" t="n">
        <v>30</v>
      </c>
      <c r="E110" s="117" t="n">
        <f aca="false">SUM(B110:D110)</f>
        <v>45</v>
      </c>
      <c r="F110" s="378"/>
      <c r="G110" s="378" t="n">
        <v>9</v>
      </c>
      <c r="H110" s="378" t="n">
        <v>12</v>
      </c>
      <c r="I110" s="379" t="n">
        <v>21</v>
      </c>
      <c r="J110" s="117" t="n">
        <v>15</v>
      </c>
      <c r="K110" s="117" t="n">
        <v>9</v>
      </c>
      <c r="L110" s="117" t="n">
        <f aca="false">+K110+J110</f>
        <v>24</v>
      </c>
      <c r="M110" s="117" t="n">
        <f aca="false">+D110-I110+H110</f>
        <v>21</v>
      </c>
      <c r="N110" s="285" t="n">
        <v>53.3333333333333</v>
      </c>
    </row>
    <row r="111" customFormat="false" ht="12.8" hidden="false" customHeight="false" outlineLevel="0" collapsed="false">
      <c r="A111" s="380" t="s">
        <v>540</v>
      </c>
      <c r="B111" s="381" t="n">
        <v>1085</v>
      </c>
      <c r="C111" s="381" t="n">
        <v>545</v>
      </c>
      <c r="D111" s="70" t="n">
        <v>285</v>
      </c>
      <c r="E111" s="70" t="n">
        <f aca="false">SUM(B111:D111)</f>
        <v>1915</v>
      </c>
      <c r="F111" s="381" t="n">
        <v>141</v>
      </c>
      <c r="G111" s="381" t="n">
        <v>24</v>
      </c>
      <c r="H111" s="381" t="n">
        <v>173</v>
      </c>
      <c r="I111" s="382" t="n">
        <v>338</v>
      </c>
      <c r="J111" s="70" t="n">
        <v>1226</v>
      </c>
      <c r="K111" s="70" t="n">
        <v>569</v>
      </c>
      <c r="L111" s="70" t="n">
        <f aca="false">+K111+J111</f>
        <v>1795</v>
      </c>
      <c r="M111" s="70" t="n">
        <f aca="false">+D111-I111+H111</f>
        <v>120</v>
      </c>
      <c r="N111" s="289" t="n">
        <v>93.733681462141</v>
      </c>
    </row>
    <row r="112" customFormat="false" ht="12.8" hidden="false" customHeight="false" outlineLevel="0" collapsed="false">
      <c r="A112" s="377" t="s">
        <v>544</v>
      </c>
      <c r="B112" s="378" t="n">
        <v>0</v>
      </c>
      <c r="C112" s="378" t="n">
        <v>0</v>
      </c>
      <c r="D112" s="117" t="n">
        <v>0</v>
      </c>
      <c r="E112" s="117" t="n">
        <f aca="false">SUM(B112:D112)</f>
        <v>0</v>
      </c>
      <c r="F112" s="378"/>
      <c r="G112" s="378"/>
      <c r="H112" s="378" t="n">
        <v>0</v>
      </c>
      <c r="I112" s="379" t="n">
        <v>0</v>
      </c>
      <c r="J112" s="117" t="n">
        <v>0</v>
      </c>
      <c r="K112" s="117" t="n">
        <v>0</v>
      </c>
      <c r="L112" s="117" t="n">
        <f aca="false">+K112+J112</f>
        <v>0</v>
      </c>
      <c r="M112" s="117" t="n">
        <f aca="false">+D112-I112+H112</f>
        <v>0</v>
      </c>
      <c r="N112" s="285"/>
    </row>
    <row r="113" customFormat="false" ht="12.8" hidden="false" customHeight="false" outlineLevel="0" collapsed="false">
      <c r="A113" s="380" t="s">
        <v>548</v>
      </c>
      <c r="B113" s="381" t="n">
        <v>140</v>
      </c>
      <c r="C113" s="381" t="n">
        <v>45</v>
      </c>
      <c r="D113" s="70" t="n">
        <v>920</v>
      </c>
      <c r="E113" s="70" t="n">
        <f aca="false">SUM(B113:D113)</f>
        <v>1105</v>
      </c>
      <c r="F113" s="381" t="n">
        <v>110</v>
      </c>
      <c r="G113" s="381" t="n">
        <v>49</v>
      </c>
      <c r="H113" s="381" t="n">
        <v>578</v>
      </c>
      <c r="I113" s="382" t="n">
        <v>737</v>
      </c>
      <c r="J113" s="70" t="n">
        <v>250</v>
      </c>
      <c r="K113" s="70" t="n">
        <v>94</v>
      </c>
      <c r="L113" s="70" t="n">
        <f aca="false">+K113+J113</f>
        <v>344</v>
      </c>
      <c r="M113" s="70" t="n">
        <f aca="false">+D113-I113+H113</f>
        <v>761</v>
      </c>
      <c r="N113" s="289" t="n">
        <v>31.131221719457</v>
      </c>
    </row>
    <row r="114" customFormat="false" ht="12.8" hidden="false" customHeight="false" outlineLevel="0" collapsed="false">
      <c r="A114" s="377" t="s">
        <v>552</v>
      </c>
      <c r="B114" s="378" t="n">
        <v>40</v>
      </c>
      <c r="C114" s="378" t="n">
        <v>5</v>
      </c>
      <c r="D114" s="117" t="n">
        <v>170</v>
      </c>
      <c r="E114" s="117" t="n">
        <f aca="false">SUM(B114:D114)</f>
        <v>215</v>
      </c>
      <c r="F114" s="378" t="n">
        <v>26</v>
      </c>
      <c r="G114" s="378" t="n">
        <v>6</v>
      </c>
      <c r="H114" s="378" t="n">
        <v>114</v>
      </c>
      <c r="I114" s="379" t="n">
        <v>146</v>
      </c>
      <c r="J114" s="117" t="n">
        <v>66</v>
      </c>
      <c r="K114" s="117" t="n">
        <v>11</v>
      </c>
      <c r="L114" s="117" t="n">
        <f aca="false">+K114+J114</f>
        <v>77</v>
      </c>
      <c r="M114" s="117" t="n">
        <f aca="false">+D114-I114+H114</f>
        <v>138</v>
      </c>
      <c r="N114" s="285" t="n">
        <v>35.8139534883721</v>
      </c>
    </row>
    <row r="115" customFormat="false" ht="12.8" hidden="false" customHeight="false" outlineLevel="0" collapsed="false">
      <c r="A115" s="380" t="s">
        <v>556</v>
      </c>
      <c r="B115" s="381" t="n">
        <v>5</v>
      </c>
      <c r="C115" s="381" t="n">
        <v>0</v>
      </c>
      <c r="D115" s="70" t="n">
        <v>5</v>
      </c>
      <c r="E115" s="70" t="n">
        <f aca="false">SUM(B115:D115)</f>
        <v>10</v>
      </c>
      <c r="F115" s="381" t="n">
        <v>1</v>
      </c>
      <c r="G115" s="381"/>
      <c r="H115" s="381" t="n">
        <v>0</v>
      </c>
      <c r="I115" s="382" t="n">
        <v>1</v>
      </c>
      <c r="J115" s="70" t="n">
        <v>6</v>
      </c>
      <c r="K115" s="70" t="n">
        <v>0</v>
      </c>
      <c r="L115" s="70" t="n">
        <f aca="false">+K115+J115</f>
        <v>6</v>
      </c>
      <c r="M115" s="70" t="n">
        <f aca="false">+D115-I115+H115</f>
        <v>4</v>
      </c>
      <c r="N115" s="289" t="n">
        <v>60</v>
      </c>
    </row>
    <row r="116" customFormat="false" ht="12.8" hidden="false" customHeight="false" outlineLevel="0" collapsed="false">
      <c r="A116" s="377" t="s">
        <v>560</v>
      </c>
      <c r="B116" s="378" t="n">
        <v>5</v>
      </c>
      <c r="C116" s="378" t="n">
        <v>0</v>
      </c>
      <c r="D116" s="117" t="n">
        <v>30</v>
      </c>
      <c r="E116" s="117" t="n">
        <f aca="false">SUM(B116:D116)</f>
        <v>35</v>
      </c>
      <c r="F116" s="378" t="n">
        <v>7</v>
      </c>
      <c r="G116" s="378"/>
      <c r="H116" s="378" t="n">
        <v>12</v>
      </c>
      <c r="I116" s="379" t="n">
        <v>19</v>
      </c>
      <c r="J116" s="117" t="n">
        <v>12</v>
      </c>
      <c r="K116" s="117" t="n">
        <v>0</v>
      </c>
      <c r="L116" s="117" t="n">
        <f aca="false">+K116+J116</f>
        <v>12</v>
      </c>
      <c r="M116" s="117" t="n">
        <f aca="false">+D116-I116+H116</f>
        <v>23</v>
      </c>
      <c r="N116" s="285" t="n">
        <v>34.2857142857143</v>
      </c>
    </row>
    <row r="117" customFormat="false" ht="12.8" hidden="false" customHeight="false" outlineLevel="0" collapsed="false">
      <c r="A117" s="380" t="s">
        <v>564</v>
      </c>
      <c r="B117" s="381" t="n">
        <v>0</v>
      </c>
      <c r="C117" s="381" t="n">
        <v>0</v>
      </c>
      <c r="D117" s="70" t="n">
        <v>0</v>
      </c>
      <c r="E117" s="70" t="n">
        <f aca="false">SUM(B117:D117)</f>
        <v>0</v>
      </c>
      <c r="F117" s="381"/>
      <c r="G117" s="381"/>
      <c r="H117" s="381" t="n">
        <v>0</v>
      </c>
      <c r="I117" s="382" t="n">
        <v>0</v>
      </c>
      <c r="J117" s="70" t="n">
        <v>0</v>
      </c>
      <c r="K117" s="70" t="n">
        <v>0</v>
      </c>
      <c r="L117" s="70" t="n">
        <f aca="false">+K117+J117</f>
        <v>0</v>
      </c>
      <c r="M117" s="70" t="n">
        <f aca="false">+D117-I117+H117</f>
        <v>0</v>
      </c>
      <c r="N117" s="289"/>
    </row>
    <row r="118" customFormat="false" ht="12.8" hidden="false" customHeight="false" outlineLevel="0" collapsed="false">
      <c r="A118" s="377" t="s">
        <v>568</v>
      </c>
      <c r="B118" s="378" t="n">
        <v>60</v>
      </c>
      <c r="C118" s="378" t="n">
        <v>15</v>
      </c>
      <c r="D118" s="117" t="n">
        <v>435</v>
      </c>
      <c r="E118" s="117" t="n">
        <f aca="false">SUM(B118:D118)</f>
        <v>510</v>
      </c>
      <c r="F118" s="378" t="n">
        <v>17</v>
      </c>
      <c r="G118" s="378" t="n">
        <v>16</v>
      </c>
      <c r="H118" s="378" t="n">
        <v>158</v>
      </c>
      <c r="I118" s="379" t="n">
        <v>191</v>
      </c>
      <c r="J118" s="117" t="n">
        <v>77</v>
      </c>
      <c r="K118" s="117" t="n">
        <v>31</v>
      </c>
      <c r="L118" s="117" t="n">
        <f aca="false">+K118+J118</f>
        <v>108</v>
      </c>
      <c r="M118" s="117" t="n">
        <f aca="false">+D118-I118+H118</f>
        <v>402</v>
      </c>
      <c r="N118" s="285" t="n">
        <v>21.1764705882353</v>
      </c>
    </row>
    <row r="119" customFormat="false" ht="12.8" hidden="false" customHeight="false" outlineLevel="0" collapsed="false">
      <c r="A119" s="380" t="s">
        <v>572</v>
      </c>
      <c r="B119" s="381" t="n">
        <v>1510</v>
      </c>
      <c r="C119" s="381" t="n">
        <v>215</v>
      </c>
      <c r="D119" s="70" t="n">
        <v>8645</v>
      </c>
      <c r="E119" s="70" t="n">
        <f aca="false">SUM(B119:D119)</f>
        <v>10370</v>
      </c>
      <c r="F119" s="381" t="n">
        <v>971</v>
      </c>
      <c r="G119" s="381" t="n">
        <v>89</v>
      </c>
      <c r="H119" s="381" t="n">
        <v>5511</v>
      </c>
      <c r="I119" s="382" t="n">
        <v>6571</v>
      </c>
      <c r="J119" s="70" t="n">
        <v>2481</v>
      </c>
      <c r="K119" s="70" t="n">
        <v>304</v>
      </c>
      <c r="L119" s="70" t="n">
        <f aca="false">+K119+J119</f>
        <v>2785</v>
      </c>
      <c r="M119" s="70" t="n">
        <f aca="false">+D119-I119+H119</f>
        <v>7585</v>
      </c>
      <c r="N119" s="289" t="n">
        <v>26.8563162970106</v>
      </c>
    </row>
    <row r="120" customFormat="false" ht="12.8" hidden="false" customHeight="false" outlineLevel="0" collapsed="false">
      <c r="A120" s="377" t="s">
        <v>576</v>
      </c>
      <c r="B120" s="378" t="n">
        <v>0</v>
      </c>
      <c r="C120" s="378" t="n">
        <v>0</v>
      </c>
      <c r="D120" s="117" t="n">
        <v>5</v>
      </c>
      <c r="E120" s="117" t="n">
        <f aca="false">SUM(B120:D120)</f>
        <v>5</v>
      </c>
      <c r="F120" s="378"/>
      <c r="G120" s="378"/>
      <c r="H120" s="378" t="n">
        <v>2</v>
      </c>
      <c r="I120" s="379" t="n">
        <v>2</v>
      </c>
      <c r="J120" s="117" t="n">
        <v>0</v>
      </c>
      <c r="K120" s="117" t="n">
        <v>0</v>
      </c>
      <c r="L120" s="117" t="n">
        <f aca="false">+K120+J120</f>
        <v>0</v>
      </c>
      <c r="M120" s="117" t="n">
        <f aca="false">+D120-I120+H120</f>
        <v>5</v>
      </c>
      <c r="N120" s="285" t="n">
        <v>0</v>
      </c>
    </row>
    <row r="121" customFormat="false" ht="12.8" hidden="false" customHeight="false" outlineLevel="0" collapsed="false">
      <c r="A121" s="380" t="s">
        <v>580</v>
      </c>
      <c r="B121" s="381" t="n">
        <v>0</v>
      </c>
      <c r="C121" s="381" t="n">
        <v>0</v>
      </c>
      <c r="D121" s="70" t="n">
        <v>20</v>
      </c>
      <c r="E121" s="70" t="n">
        <f aca="false">SUM(B121:D121)</f>
        <v>20</v>
      </c>
      <c r="F121" s="381" t="n">
        <v>5</v>
      </c>
      <c r="G121" s="381"/>
      <c r="H121" s="381" t="n">
        <v>13</v>
      </c>
      <c r="I121" s="382" t="n">
        <v>18</v>
      </c>
      <c r="J121" s="70" t="n">
        <v>5</v>
      </c>
      <c r="K121" s="70" t="n">
        <v>0</v>
      </c>
      <c r="L121" s="70" t="n">
        <f aca="false">+K121+J121</f>
        <v>5</v>
      </c>
      <c r="M121" s="70" t="n">
        <f aca="false">+D121-I121+H121</f>
        <v>15</v>
      </c>
      <c r="N121" s="289" t="n">
        <v>25</v>
      </c>
    </row>
    <row r="122" customFormat="false" ht="12.8" hidden="false" customHeight="false" outlineLevel="0" collapsed="false">
      <c r="A122" s="377" t="s">
        <v>584</v>
      </c>
      <c r="B122" s="378" t="n">
        <v>110</v>
      </c>
      <c r="C122" s="378" t="n">
        <v>6695</v>
      </c>
      <c r="D122" s="117" t="n">
        <v>565</v>
      </c>
      <c r="E122" s="117" t="n">
        <f aca="false">SUM(B122:D122)</f>
        <v>7370</v>
      </c>
      <c r="F122" s="378" t="n">
        <v>15</v>
      </c>
      <c r="G122" s="378" t="n">
        <v>62</v>
      </c>
      <c r="H122" s="378" t="n">
        <v>110</v>
      </c>
      <c r="I122" s="379" t="n">
        <v>187</v>
      </c>
      <c r="J122" s="117" t="n">
        <v>125</v>
      </c>
      <c r="K122" s="117" t="n">
        <v>6757</v>
      </c>
      <c r="L122" s="117" t="n">
        <f aca="false">+K122+J122</f>
        <v>6882</v>
      </c>
      <c r="M122" s="117" t="n">
        <f aca="false">+D122-I122+H122</f>
        <v>488</v>
      </c>
      <c r="N122" s="285" t="n">
        <v>93.3785617367707</v>
      </c>
    </row>
    <row r="123" customFormat="false" ht="12.8" hidden="false" customHeight="false" outlineLevel="0" collapsed="false">
      <c r="A123" s="380" t="s">
        <v>588</v>
      </c>
      <c r="B123" s="381" t="n">
        <v>20</v>
      </c>
      <c r="C123" s="381" t="n">
        <v>0</v>
      </c>
      <c r="D123" s="70" t="n">
        <v>55</v>
      </c>
      <c r="E123" s="70" t="n">
        <f aca="false">SUM(B123:D123)</f>
        <v>75</v>
      </c>
      <c r="F123" s="381" t="n">
        <v>10</v>
      </c>
      <c r="G123" s="381"/>
      <c r="H123" s="381" t="n">
        <v>24</v>
      </c>
      <c r="I123" s="382" t="n">
        <v>34</v>
      </c>
      <c r="J123" s="70" t="n">
        <v>30</v>
      </c>
      <c r="K123" s="70" t="n">
        <v>0</v>
      </c>
      <c r="L123" s="70" t="n">
        <f aca="false">+K123+J123</f>
        <v>30</v>
      </c>
      <c r="M123" s="70" t="n">
        <f aca="false">+D123-I123+H123</f>
        <v>45</v>
      </c>
      <c r="N123" s="289" t="n">
        <v>40</v>
      </c>
    </row>
    <row r="124" customFormat="false" ht="12.8" hidden="false" customHeight="false" outlineLevel="0" collapsed="false">
      <c r="A124" s="377" t="s">
        <v>592</v>
      </c>
      <c r="B124" s="378" t="n">
        <v>0</v>
      </c>
      <c r="C124" s="378" t="n">
        <v>0</v>
      </c>
      <c r="D124" s="117" t="n">
        <v>15</v>
      </c>
      <c r="E124" s="117" t="n">
        <f aca="false">SUM(B124:D124)</f>
        <v>15</v>
      </c>
      <c r="F124" s="378"/>
      <c r="G124" s="378"/>
      <c r="H124" s="378" t="n">
        <v>5</v>
      </c>
      <c r="I124" s="379" t="n">
        <v>5</v>
      </c>
      <c r="J124" s="117" t="n">
        <v>0</v>
      </c>
      <c r="K124" s="117" t="n">
        <v>0</v>
      </c>
      <c r="L124" s="117" t="n">
        <f aca="false">+K124+J124</f>
        <v>0</v>
      </c>
      <c r="M124" s="117" t="n">
        <f aca="false">+D124-I124+H124</f>
        <v>15</v>
      </c>
      <c r="N124" s="285" t="n">
        <v>0</v>
      </c>
    </row>
    <row r="125" customFormat="false" ht="12.8" hidden="false" customHeight="false" outlineLevel="0" collapsed="false">
      <c r="A125" s="380" t="s">
        <v>596</v>
      </c>
      <c r="B125" s="381" t="n">
        <v>0</v>
      </c>
      <c r="C125" s="381" t="n">
        <v>0</v>
      </c>
      <c r="D125" s="70" t="n">
        <v>30</v>
      </c>
      <c r="E125" s="70" t="n">
        <f aca="false">SUM(B125:D125)</f>
        <v>30</v>
      </c>
      <c r="F125" s="381" t="n">
        <v>2</v>
      </c>
      <c r="G125" s="381"/>
      <c r="H125" s="381" t="n">
        <v>7</v>
      </c>
      <c r="I125" s="382" t="n">
        <v>9</v>
      </c>
      <c r="J125" s="70" t="n">
        <v>2</v>
      </c>
      <c r="K125" s="70" t="n">
        <v>0</v>
      </c>
      <c r="L125" s="70" t="n">
        <f aca="false">+K125+J125</f>
        <v>2</v>
      </c>
      <c r="M125" s="70" t="n">
        <f aca="false">+D125-I125+H125</f>
        <v>28</v>
      </c>
      <c r="N125" s="289" t="n">
        <v>6.66666666666667</v>
      </c>
    </row>
    <row r="126" customFormat="false" ht="12.8" hidden="false" customHeight="false" outlineLevel="0" collapsed="false">
      <c r="A126" s="377" t="s">
        <v>600</v>
      </c>
      <c r="B126" s="378" t="n">
        <v>180</v>
      </c>
      <c r="C126" s="378" t="n">
        <v>125</v>
      </c>
      <c r="D126" s="117" t="n">
        <v>615</v>
      </c>
      <c r="E126" s="117" t="n">
        <f aca="false">SUM(B126:D126)</f>
        <v>920</v>
      </c>
      <c r="F126" s="378" t="n">
        <v>61</v>
      </c>
      <c r="G126" s="378" t="n">
        <v>46</v>
      </c>
      <c r="H126" s="378" t="n">
        <v>283</v>
      </c>
      <c r="I126" s="379" t="n">
        <v>390</v>
      </c>
      <c r="J126" s="117" t="n">
        <v>241</v>
      </c>
      <c r="K126" s="117" t="n">
        <v>171</v>
      </c>
      <c r="L126" s="117" t="n">
        <f aca="false">+K126+J126</f>
        <v>412</v>
      </c>
      <c r="M126" s="117" t="n">
        <f aca="false">+D126-I126+H126</f>
        <v>508</v>
      </c>
      <c r="N126" s="285" t="n">
        <v>44.7826086956522</v>
      </c>
    </row>
    <row r="127" customFormat="false" ht="12.8" hidden="false" customHeight="false" outlineLevel="0" collapsed="false">
      <c r="A127" s="380" t="s">
        <v>604</v>
      </c>
      <c r="B127" s="381" t="n">
        <v>0</v>
      </c>
      <c r="C127" s="381" t="n">
        <v>0</v>
      </c>
      <c r="D127" s="70" t="n">
        <v>35</v>
      </c>
      <c r="E127" s="70" t="n">
        <f aca="false">SUM(B127:D127)</f>
        <v>35</v>
      </c>
      <c r="F127" s="381" t="n">
        <v>1</v>
      </c>
      <c r="G127" s="381"/>
      <c r="H127" s="381" t="n">
        <v>15</v>
      </c>
      <c r="I127" s="382" t="n">
        <v>16</v>
      </c>
      <c r="J127" s="70" t="n">
        <v>1</v>
      </c>
      <c r="K127" s="70" t="n">
        <v>0</v>
      </c>
      <c r="L127" s="70" t="n">
        <f aca="false">+K127+J127</f>
        <v>1</v>
      </c>
      <c r="M127" s="70" t="n">
        <f aca="false">+D127-I127+H127</f>
        <v>34</v>
      </c>
      <c r="N127" s="289" t="n">
        <v>2.85714285714286</v>
      </c>
    </row>
    <row r="128" customFormat="false" ht="12.8" hidden="false" customHeight="false" outlineLevel="0" collapsed="false">
      <c r="A128" s="377" t="s">
        <v>608</v>
      </c>
      <c r="B128" s="378" t="n">
        <v>70</v>
      </c>
      <c r="C128" s="378" t="n">
        <v>130</v>
      </c>
      <c r="D128" s="117" t="n">
        <v>1650</v>
      </c>
      <c r="E128" s="117" t="n">
        <f aca="false">SUM(B128:D128)</f>
        <v>1850</v>
      </c>
      <c r="F128" s="378" t="n">
        <v>13</v>
      </c>
      <c r="G128" s="378" t="n">
        <v>19</v>
      </c>
      <c r="H128" s="378" t="n">
        <v>537</v>
      </c>
      <c r="I128" s="379" t="n">
        <v>569</v>
      </c>
      <c r="J128" s="117" t="n">
        <v>83</v>
      </c>
      <c r="K128" s="117" t="n">
        <v>149</v>
      </c>
      <c r="L128" s="117" t="n">
        <f aca="false">+K128+J128</f>
        <v>232</v>
      </c>
      <c r="M128" s="117" t="n">
        <f aca="false">+D128-I128+H128</f>
        <v>1618</v>
      </c>
      <c r="N128" s="285" t="n">
        <v>12.5405405405405</v>
      </c>
    </row>
    <row r="129" customFormat="false" ht="12.8" hidden="false" customHeight="false" outlineLevel="0" collapsed="false">
      <c r="A129" s="380" t="s">
        <v>612</v>
      </c>
      <c r="B129" s="381" t="n">
        <v>50</v>
      </c>
      <c r="C129" s="381" t="n">
        <v>50</v>
      </c>
      <c r="D129" s="70" t="n">
        <v>35</v>
      </c>
      <c r="E129" s="70" t="n">
        <f aca="false">SUM(B129:D129)</f>
        <v>135</v>
      </c>
      <c r="F129" s="381" t="n">
        <v>9</v>
      </c>
      <c r="G129" s="381" t="n">
        <v>13</v>
      </c>
      <c r="H129" s="381" t="n">
        <v>15</v>
      </c>
      <c r="I129" s="382" t="n">
        <v>37</v>
      </c>
      <c r="J129" s="70" t="n">
        <v>59</v>
      </c>
      <c r="K129" s="70" t="n">
        <v>63</v>
      </c>
      <c r="L129" s="70" t="n">
        <f aca="false">+K129+J129</f>
        <v>122</v>
      </c>
      <c r="M129" s="70" t="n">
        <f aca="false">+D129-I129+H129</f>
        <v>13</v>
      </c>
      <c r="N129" s="289" t="n">
        <v>90.3703703703704</v>
      </c>
    </row>
    <row r="130" customFormat="false" ht="12.8" hidden="false" customHeight="false" outlineLevel="0" collapsed="false">
      <c r="A130" s="377" t="s">
        <v>616</v>
      </c>
      <c r="B130" s="378" t="n">
        <v>15</v>
      </c>
      <c r="C130" s="378" t="n">
        <v>0</v>
      </c>
      <c r="D130" s="117" t="n">
        <v>25</v>
      </c>
      <c r="E130" s="117" t="n">
        <f aca="false">SUM(B130:D130)</f>
        <v>40</v>
      </c>
      <c r="F130" s="378"/>
      <c r="G130" s="378"/>
      <c r="H130" s="378" t="n">
        <v>6</v>
      </c>
      <c r="I130" s="379" t="n">
        <v>6</v>
      </c>
      <c r="J130" s="117" t="n">
        <v>15</v>
      </c>
      <c r="K130" s="117" t="n">
        <v>0</v>
      </c>
      <c r="L130" s="117" t="n">
        <f aca="false">+K130+J130</f>
        <v>15</v>
      </c>
      <c r="M130" s="117" t="n">
        <f aca="false">+D130-I130+H130</f>
        <v>25</v>
      </c>
      <c r="N130" s="285" t="n">
        <v>37.5</v>
      </c>
    </row>
    <row r="131" customFormat="false" ht="12.8" hidden="false" customHeight="false" outlineLevel="0" collapsed="false">
      <c r="A131" s="380" t="s">
        <v>620</v>
      </c>
      <c r="B131" s="381" t="n">
        <v>0</v>
      </c>
      <c r="C131" s="381" t="n">
        <v>0</v>
      </c>
      <c r="D131" s="70" t="n">
        <v>5</v>
      </c>
      <c r="E131" s="70" t="n">
        <f aca="false">SUM(B131:D131)</f>
        <v>5</v>
      </c>
      <c r="F131" s="381"/>
      <c r="G131" s="381"/>
      <c r="H131" s="381" t="n">
        <v>2</v>
      </c>
      <c r="I131" s="382" t="n">
        <v>2</v>
      </c>
      <c r="J131" s="70" t="n">
        <v>0</v>
      </c>
      <c r="K131" s="70" t="n">
        <v>0</v>
      </c>
      <c r="L131" s="70" t="n">
        <f aca="false">+K131+J131</f>
        <v>0</v>
      </c>
      <c r="M131" s="70" t="n">
        <f aca="false">+D131-I131+H131</f>
        <v>5</v>
      </c>
      <c r="N131" s="289" t="n">
        <v>0</v>
      </c>
    </row>
    <row r="132" customFormat="false" ht="12.8" hidden="false" customHeight="false" outlineLevel="0" collapsed="false">
      <c r="A132" s="377" t="s">
        <v>624</v>
      </c>
      <c r="B132" s="378" t="n">
        <v>0</v>
      </c>
      <c r="C132" s="378" t="n">
        <v>0</v>
      </c>
      <c r="D132" s="117" t="n">
        <v>5</v>
      </c>
      <c r="E132" s="117" t="n">
        <f aca="false">SUM(B132:D132)</f>
        <v>5</v>
      </c>
      <c r="F132" s="378" t="n">
        <v>1</v>
      </c>
      <c r="G132" s="378"/>
      <c r="H132" s="378" t="n">
        <v>3</v>
      </c>
      <c r="I132" s="379" t="n">
        <v>4</v>
      </c>
      <c r="J132" s="117" t="n">
        <v>1</v>
      </c>
      <c r="K132" s="117" t="n">
        <v>0</v>
      </c>
      <c r="L132" s="117" t="n">
        <f aca="false">+K132+J132</f>
        <v>1</v>
      </c>
      <c r="M132" s="117" t="n">
        <f aca="false">+D132-I132+H132</f>
        <v>4</v>
      </c>
      <c r="N132" s="285" t="n">
        <v>20</v>
      </c>
    </row>
    <row r="133" customFormat="false" ht="12.8" hidden="false" customHeight="false" outlineLevel="0" collapsed="false">
      <c r="A133" s="383" t="s">
        <v>626</v>
      </c>
      <c r="B133" s="384" t="n">
        <v>30220</v>
      </c>
      <c r="C133" s="384" t="n">
        <v>22235</v>
      </c>
      <c r="D133" s="79" t="n">
        <v>86320</v>
      </c>
      <c r="E133" s="79" t="n">
        <f aca="false">SUM(B133:D133)</f>
        <v>138775</v>
      </c>
      <c r="F133" s="384" t="n">
        <v>8664</v>
      </c>
      <c r="G133" s="384" t="n">
        <v>4442</v>
      </c>
      <c r="H133" s="384" t="n">
        <v>48487</v>
      </c>
      <c r="I133" s="385" t="n">
        <v>61593</v>
      </c>
      <c r="J133" s="79" t="n">
        <v>38884</v>
      </c>
      <c r="K133" s="79" t="n">
        <v>26677</v>
      </c>
      <c r="L133" s="79" t="n">
        <f aca="false">+K133+J133</f>
        <v>65561</v>
      </c>
      <c r="M133" s="79" t="n">
        <f aca="false">+D133-I133+H133</f>
        <v>73214</v>
      </c>
      <c r="N133" s="386" t="n">
        <v>47.2426589803639</v>
      </c>
    </row>
  </sheetData>
  <autoFilter ref="A1:N133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8"/>
  <sheetViews>
    <sheetView showFormulas="false" showGridLines="true" showRowColHeaders="true" showZeros="true" rightToLeft="false" tabSelected="false" showOutlineSymbols="true" defaultGridColor="true" view="normal" topLeftCell="A1" colorId="64" zoomScale="131" zoomScaleNormal="131" zoomScalePageLayoutView="100" workbookViewId="0">
      <selection pane="topLeft" activeCell="E13" activeCellId="0" sqref="E13"/>
    </sheetView>
  </sheetViews>
  <sheetFormatPr defaultColWidth="11.53515625" defaultRowHeight="12" customHeight="true" zeroHeight="false" outlineLevelRow="0" outlineLevelCol="0"/>
  <cols>
    <col collapsed="false" customWidth="false" hidden="false" outlineLevel="0" max="3" min="2" style="2" width="11.53"/>
  </cols>
  <sheetData>
    <row r="1" customFormat="false" ht="12" hidden="false" customHeight="false" outlineLevel="0" collapsed="false">
      <c r="A1" s="99" t="s">
        <v>43</v>
      </c>
      <c r="B1" s="99" t="s">
        <v>44</v>
      </c>
      <c r="C1" s="99" t="s">
        <v>45</v>
      </c>
      <c r="D1" s="99" t="s">
        <v>46</v>
      </c>
      <c r="E1" s="99" t="s">
        <v>47</v>
      </c>
      <c r="F1" s="99" t="s">
        <v>48</v>
      </c>
      <c r="G1" s="99" t="s">
        <v>49</v>
      </c>
      <c r="H1" s="100" t="s">
        <v>50</v>
      </c>
      <c r="I1" s="100" t="s">
        <v>51</v>
      </c>
    </row>
    <row r="2" customFormat="false" ht="12.65" hidden="false" customHeight="false" outlineLevel="0" collapsed="false">
      <c r="A2" s="101" t="s">
        <v>52</v>
      </c>
      <c r="B2" s="102" t="n">
        <v>193</v>
      </c>
      <c r="C2" s="102" t="n">
        <v>235</v>
      </c>
      <c r="D2" s="102" t="n">
        <v>256</v>
      </c>
      <c r="E2" s="102" t="n">
        <v>348</v>
      </c>
      <c r="F2" s="102" t="n">
        <v>289</v>
      </c>
      <c r="G2" s="102" t="n">
        <v>366</v>
      </c>
      <c r="H2" s="103" t="n">
        <v>269</v>
      </c>
      <c r="I2" s="104" t="n">
        <v>354</v>
      </c>
    </row>
    <row r="3" customFormat="false" ht="12.65" hidden="false" customHeight="false" outlineLevel="0" collapsed="false">
      <c r="A3" s="25" t="s">
        <v>53</v>
      </c>
      <c r="B3" s="105" t="n">
        <v>1404</v>
      </c>
      <c r="C3" s="105" t="n">
        <v>1034</v>
      </c>
      <c r="D3" s="105" t="n">
        <v>1819</v>
      </c>
      <c r="E3" s="105" t="n">
        <v>1330</v>
      </c>
      <c r="F3" s="105" t="n">
        <v>1674</v>
      </c>
      <c r="G3" s="105" t="n">
        <v>1165</v>
      </c>
      <c r="H3" s="106" t="n">
        <v>1645</v>
      </c>
      <c r="I3" s="107" t="n">
        <v>1240</v>
      </c>
    </row>
    <row r="4" customFormat="false" ht="12.65" hidden="false" customHeight="false" outlineLevel="0" collapsed="false">
      <c r="A4" s="101" t="s">
        <v>54</v>
      </c>
      <c r="B4" s="102" t="n">
        <v>9938</v>
      </c>
      <c r="C4" s="102" t="n">
        <v>4221</v>
      </c>
      <c r="D4" s="102" t="n">
        <v>10920</v>
      </c>
      <c r="E4" s="102" t="n">
        <v>5075</v>
      </c>
      <c r="F4" s="102" t="n">
        <v>9703</v>
      </c>
      <c r="G4" s="102" t="n">
        <v>4895</v>
      </c>
      <c r="H4" s="103" t="n">
        <v>9646</v>
      </c>
      <c r="I4" s="104" t="n">
        <v>5437</v>
      </c>
    </row>
    <row r="5" customFormat="false" ht="12.65" hidden="false" customHeight="false" outlineLevel="0" collapsed="false">
      <c r="A5" s="25" t="s">
        <v>55</v>
      </c>
      <c r="B5" s="105" t="n">
        <v>18894</v>
      </c>
      <c r="C5" s="108" t="n">
        <v>6769</v>
      </c>
      <c r="D5" s="105" t="n">
        <v>18375</v>
      </c>
      <c r="E5" s="105" t="n">
        <v>7062</v>
      </c>
      <c r="F5" s="105" t="n">
        <v>15668</v>
      </c>
      <c r="G5" s="105" t="n">
        <v>6677</v>
      </c>
      <c r="H5" s="106" t="n">
        <v>15084</v>
      </c>
      <c r="I5" s="107" t="n">
        <v>7830</v>
      </c>
    </row>
    <row r="6" customFormat="false" ht="12.65" hidden="false" customHeight="false" outlineLevel="0" collapsed="false">
      <c r="A6" s="101" t="s">
        <v>56</v>
      </c>
      <c r="B6" s="102" t="n">
        <v>11868</v>
      </c>
      <c r="C6" s="109" t="n">
        <v>3771</v>
      </c>
      <c r="D6" s="102" t="n">
        <v>12367</v>
      </c>
      <c r="E6" s="102" t="n">
        <v>3838</v>
      </c>
      <c r="F6" s="102" t="n">
        <v>9499</v>
      </c>
      <c r="G6" s="102" t="n">
        <v>3449</v>
      </c>
      <c r="H6" s="103" t="n">
        <v>9981</v>
      </c>
      <c r="I6" s="104" t="n">
        <v>4565</v>
      </c>
    </row>
    <row r="7" customFormat="false" ht="12.65" hidden="false" customHeight="false" outlineLevel="0" collapsed="false">
      <c r="A7" s="25" t="s">
        <v>57</v>
      </c>
      <c r="B7" s="105" t="n">
        <v>794</v>
      </c>
      <c r="C7" s="108" t="n">
        <v>2431</v>
      </c>
      <c r="D7" s="105" t="n">
        <v>682</v>
      </c>
      <c r="E7" s="105" t="n">
        <v>2343</v>
      </c>
      <c r="F7" s="105" t="n">
        <v>869</v>
      </c>
      <c r="G7" s="105" t="n">
        <v>2243</v>
      </c>
      <c r="H7" s="106" t="n">
        <v>1490</v>
      </c>
      <c r="I7" s="107" t="n">
        <v>2614</v>
      </c>
    </row>
    <row r="8" customFormat="false" ht="12.65" hidden="false" customHeight="false" outlineLevel="0" collapsed="false">
      <c r="A8" s="110"/>
      <c r="B8" s="31" t="n">
        <f aca="false">SUM(B2:B7)</f>
        <v>43091</v>
      </c>
      <c r="C8" s="31" t="n">
        <f aca="false">SUM(C2:C7)</f>
        <v>18461</v>
      </c>
      <c r="D8" s="31" t="n">
        <f aca="false">SUM(D2:D7)</f>
        <v>44419</v>
      </c>
      <c r="E8" s="31" t="n">
        <f aca="false">SUM(E2:E7)</f>
        <v>19996</v>
      </c>
      <c r="F8" s="31" t="n">
        <f aca="false">SUM(F2:F7)</f>
        <v>37702</v>
      </c>
      <c r="G8" s="31" t="n">
        <f aca="false">SUM(G2:G7)</f>
        <v>18795</v>
      </c>
      <c r="H8" s="111" t="n">
        <f aca="false">SUM(H2:H7)</f>
        <v>38115</v>
      </c>
      <c r="I8" s="111" t="n">
        <f aca="false">SUM(I2:I7)</f>
        <v>22040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8"/>
  <sheetViews>
    <sheetView showFormulas="false" showGridLines="true" showRowColHeaders="true" showZeros="true" rightToLeft="false" tabSelected="false" showOutlineSymbols="true" defaultGridColor="true" view="normal" topLeftCell="A1" colorId="64" zoomScale="181" zoomScaleNormal="181" zoomScalePageLayoutView="100" workbookViewId="0">
      <selection pane="topLeft" activeCell="I2" activeCellId="0" sqref="I2"/>
    </sheetView>
  </sheetViews>
  <sheetFormatPr defaultColWidth="11.53515625" defaultRowHeight="13.8" customHeight="true" zeroHeight="false" outlineLevelRow="0" outlineLevelCol="0"/>
  <cols>
    <col collapsed="false" customWidth="true" hidden="false" outlineLevel="0" max="1" min="1" style="2" width="18.82"/>
    <col collapsed="false" customWidth="true" hidden="false" outlineLevel="0" max="2" min="2" style="2" width="9.75"/>
    <col collapsed="false" customWidth="true" hidden="false" outlineLevel="0" max="5" min="3" style="2" width="6.58"/>
    <col collapsed="false" customWidth="true" hidden="false" outlineLevel="0" max="6" min="6" style="2" width="8.25"/>
    <col collapsed="false" customWidth="true" hidden="false" outlineLevel="0" max="7" min="7" style="2" width="6.58"/>
    <col collapsed="false" customWidth="true" hidden="false" outlineLevel="0" max="9" min="8" style="2" width="7.68"/>
    <col collapsed="false" customWidth="true" hidden="false" outlineLevel="0" max="10" min="10" style="387" width="7.68"/>
  </cols>
  <sheetData>
    <row r="1" customFormat="false" ht="13.8" hidden="false" customHeight="false" outlineLevel="0" collapsed="false">
      <c r="A1" s="388" t="s">
        <v>1096</v>
      </c>
      <c r="B1" s="389" t="n">
        <v>2018</v>
      </c>
      <c r="C1" s="389" t="n">
        <v>2019</v>
      </c>
      <c r="D1" s="389" t="n">
        <v>2020</v>
      </c>
      <c r="E1" s="389" t="n">
        <v>2021</v>
      </c>
      <c r="F1" s="389" t="n">
        <v>2022</v>
      </c>
      <c r="G1" s="389" t="n">
        <v>2023</v>
      </c>
      <c r="H1" s="389" t="n">
        <v>2024</v>
      </c>
      <c r="I1" s="389" t="n">
        <v>2025</v>
      </c>
      <c r="J1" s="388" t="s">
        <v>1097</v>
      </c>
    </row>
    <row r="2" customFormat="false" ht="13.8" hidden="false" customHeight="false" outlineLevel="0" collapsed="false">
      <c r="A2" s="390" t="s">
        <v>1098</v>
      </c>
      <c r="B2" s="391" t="n">
        <v>262000</v>
      </c>
      <c r="C2" s="390" t="n">
        <v>262000</v>
      </c>
      <c r="D2" s="390" t="n">
        <v>137517</v>
      </c>
      <c r="E2" s="390" t="n">
        <v>254000</v>
      </c>
      <c r="F2" s="390" t="n">
        <v>275582</v>
      </c>
      <c r="G2" s="390" t="n">
        <v>264283</v>
      </c>
      <c r="H2" s="390" t="n">
        <v>270055</v>
      </c>
      <c r="I2" s="390"/>
      <c r="J2" s="390" t="n">
        <f aca="false">AVERAGE(B2:G2)</f>
        <v>242563.666666667</v>
      </c>
    </row>
    <row r="3" customFormat="false" ht="13.8" hidden="false" customHeight="false" outlineLevel="0" collapsed="false">
      <c r="A3" s="392" t="s">
        <v>1099</v>
      </c>
      <c r="B3" s="392" t="n">
        <v>49833</v>
      </c>
      <c r="C3" s="392" t="n">
        <v>44171</v>
      </c>
      <c r="D3" s="392" t="n">
        <v>28178</v>
      </c>
      <c r="E3" s="392" t="n">
        <v>47436</v>
      </c>
      <c r="F3" s="392" t="n">
        <v>48752</v>
      </c>
      <c r="G3" s="392" t="n">
        <v>45205</v>
      </c>
      <c r="H3" s="392" t="n">
        <v>41267</v>
      </c>
      <c r="I3" s="392"/>
      <c r="J3" s="392" t="n">
        <f aca="false">AVERAGE(B3:G3)</f>
        <v>43929.1666666667</v>
      </c>
    </row>
    <row r="4" customFormat="false" ht="13.8" hidden="false" customHeight="false" outlineLevel="0" collapsed="false">
      <c r="A4" s="390" t="s">
        <v>1100</v>
      </c>
      <c r="B4" s="390" t="n">
        <f aca="false">750*250</f>
        <v>187500</v>
      </c>
      <c r="C4" s="390" t="n">
        <f aca="false">800*250</f>
        <v>200000</v>
      </c>
      <c r="D4" s="390" t="n">
        <v>100000</v>
      </c>
      <c r="E4" s="390" t="n">
        <v>100000</v>
      </c>
      <c r="F4" s="390" t="n">
        <v>100000</v>
      </c>
      <c r="G4" s="390" t="n">
        <v>100000</v>
      </c>
      <c r="H4" s="390" t="n">
        <v>100000</v>
      </c>
      <c r="I4" s="390"/>
      <c r="J4" s="390" t="n">
        <f aca="false">AVERAGE(B4:G4)</f>
        <v>131250</v>
      </c>
    </row>
    <row r="5" customFormat="false" ht="13.8" hidden="false" customHeight="false" outlineLevel="0" collapsed="false">
      <c r="A5" s="392" t="s">
        <v>1101</v>
      </c>
      <c r="B5" s="392"/>
      <c r="C5" s="392"/>
      <c r="D5" s="392"/>
      <c r="E5" s="392" t="n">
        <v>2926</v>
      </c>
      <c r="F5" s="392" t="n">
        <v>1807</v>
      </c>
      <c r="G5" s="392" t="n">
        <v>2151</v>
      </c>
      <c r="H5" s="392" t="n">
        <v>2424</v>
      </c>
      <c r="I5" s="392"/>
      <c r="J5" s="392" t="n">
        <f aca="false">AVERAGE(B5:G5)</f>
        <v>2294.66666666667</v>
      </c>
    </row>
    <row r="6" customFormat="false" ht="13.8" hidden="false" customHeight="false" outlineLevel="0" collapsed="false">
      <c r="A6" s="392" t="s">
        <v>1102</v>
      </c>
      <c r="B6" s="392"/>
      <c r="C6" s="392"/>
      <c r="D6" s="392"/>
      <c r="E6" s="392"/>
      <c r="F6" s="392"/>
      <c r="G6" s="392" t="n">
        <v>905</v>
      </c>
      <c r="H6" s="392" t="n">
        <v>1506</v>
      </c>
      <c r="I6" s="392"/>
      <c r="J6" s="392"/>
    </row>
    <row r="7" customFormat="false" ht="13.8" hidden="false" customHeight="false" outlineLevel="0" collapsed="false">
      <c r="A7" s="390" t="s">
        <v>1076</v>
      </c>
      <c r="B7" s="390" t="n">
        <f aca="false">B4+B3+B5</f>
        <v>237333</v>
      </c>
      <c r="C7" s="390" t="n">
        <f aca="false">C4+C3+C5</f>
        <v>244171</v>
      </c>
      <c r="D7" s="390" t="n">
        <f aca="false">D4+D3+D5</f>
        <v>128178</v>
      </c>
      <c r="E7" s="390" t="n">
        <f aca="false">E4+E3+E5</f>
        <v>150362</v>
      </c>
      <c r="F7" s="390" t="n">
        <f aca="false">F4+F3+F5+F6</f>
        <v>150559</v>
      </c>
      <c r="G7" s="390" t="n">
        <f aca="false">G4+G3+G5+G6</f>
        <v>148261</v>
      </c>
      <c r="H7" s="390" t="n">
        <f aca="false">H4+H3+H5+H6</f>
        <v>145197</v>
      </c>
      <c r="I7" s="390"/>
      <c r="J7" s="390" t="n">
        <f aca="false">AVERAGE(B7:G7)</f>
        <v>176477.333333333</v>
      </c>
    </row>
    <row r="8" customFormat="false" ht="13.8" hidden="false" customHeight="false" outlineLevel="0" collapsed="false">
      <c r="A8" s="392" t="s">
        <v>1103</v>
      </c>
      <c r="B8" s="392" t="n">
        <f aca="false">C2-B7</f>
        <v>24667</v>
      </c>
      <c r="C8" s="392" t="n">
        <f aca="false">C2-C7</f>
        <v>17829</v>
      </c>
      <c r="D8" s="392" t="n">
        <f aca="false">D2-D7</f>
        <v>9339</v>
      </c>
      <c r="E8" s="392" t="n">
        <f aca="false">E2-E7</f>
        <v>103638</v>
      </c>
      <c r="F8" s="392" t="n">
        <f aca="false">F2-F7</f>
        <v>125023</v>
      </c>
      <c r="G8" s="392" t="n">
        <f aca="false">G2-G7</f>
        <v>116022</v>
      </c>
      <c r="H8" s="392" t="n">
        <f aca="false">H2-H7</f>
        <v>124858</v>
      </c>
      <c r="I8" s="392"/>
      <c r="J8" s="392" t="n">
        <f aca="false">AVERAGE(B8:G8)</f>
        <v>66086.3333333333</v>
      </c>
    </row>
    <row r="9" customFormat="false" ht="13.8" hidden="false" customHeight="false" outlineLevel="0" collapsed="false">
      <c r="A9" s="390" t="s">
        <v>1104</v>
      </c>
      <c r="B9" s="390" t="n">
        <v>4000</v>
      </c>
      <c r="C9" s="390" t="n">
        <v>5075</v>
      </c>
      <c r="D9" s="390" t="n">
        <v>4137</v>
      </c>
      <c r="E9" s="390" t="n">
        <v>6109</v>
      </c>
      <c r="F9" s="390" t="n">
        <v>5775</v>
      </c>
      <c r="G9" s="390" t="n">
        <v>5957</v>
      </c>
      <c r="H9" s="390" t="n">
        <v>5590</v>
      </c>
      <c r="I9" s="390"/>
      <c r="J9" s="390" t="n">
        <f aca="false">SUM(B9:G9)</f>
        <v>31053</v>
      </c>
    </row>
    <row r="10" customFormat="false" ht="13.8" hidden="false" customHeight="false" outlineLevel="0" collapsed="false">
      <c r="A10" s="392" t="s">
        <v>1105</v>
      </c>
      <c r="B10" s="392" t="n">
        <v>22</v>
      </c>
      <c r="C10" s="392" t="n">
        <v>28</v>
      </c>
      <c r="D10" s="392" t="n">
        <v>28</v>
      </c>
      <c r="E10" s="392" t="n">
        <v>32</v>
      </c>
      <c r="F10" s="392" t="n">
        <v>32</v>
      </c>
      <c r="G10" s="392" t="n">
        <v>32</v>
      </c>
      <c r="H10" s="392" t="n">
        <v>32</v>
      </c>
      <c r="I10" s="392"/>
      <c r="J10" s="392" t="n">
        <f aca="false">AVERAGE(B10:G10)</f>
        <v>29</v>
      </c>
    </row>
    <row r="11" customFormat="false" ht="13.8" hidden="false" customHeight="false" outlineLevel="0" collapsed="false">
      <c r="A11" s="390" t="s">
        <v>1106</v>
      </c>
      <c r="B11" s="390" t="n">
        <f aca="false">B3/B9</f>
        <v>12.45825</v>
      </c>
      <c r="C11" s="390" t="n">
        <f aca="false">C3/C9</f>
        <v>8.70364532019704</v>
      </c>
      <c r="D11" s="390" t="n">
        <f aca="false">D3/D9</f>
        <v>6.81121585690114</v>
      </c>
      <c r="E11" s="390" t="n">
        <f aca="false">E3/E9</f>
        <v>7.76493697822884</v>
      </c>
      <c r="F11" s="390" t="n">
        <f aca="false">F3/F9</f>
        <v>8.44190476190476</v>
      </c>
      <c r="G11" s="390" t="n">
        <f aca="false">G3/G9</f>
        <v>7.58855128420346</v>
      </c>
      <c r="H11" s="390" t="n">
        <f aca="false">H3/H9</f>
        <v>7.38228980322004</v>
      </c>
      <c r="I11" s="390"/>
      <c r="J11" s="390" t="n">
        <f aca="false">AVERAGE(B11:G11)</f>
        <v>8.62808403357254</v>
      </c>
    </row>
    <row r="12" customFormat="false" ht="13.8" hidden="false" customHeight="false" outlineLevel="0" collapsed="false">
      <c r="A12" s="392" t="s">
        <v>1107</v>
      </c>
      <c r="B12" s="392" t="n">
        <f aca="false">B8/B9</f>
        <v>6.16675</v>
      </c>
      <c r="C12" s="392" t="n">
        <f aca="false">C8/C9</f>
        <v>3.51310344827586</v>
      </c>
      <c r="D12" s="392" t="n">
        <f aca="false">D8/D9</f>
        <v>2.25743292240754</v>
      </c>
      <c r="E12" s="392" t="n">
        <f aca="false">E8/E9</f>
        <v>16.9648060238992</v>
      </c>
      <c r="F12" s="392" t="n">
        <f aca="false">F8/F9</f>
        <v>21.6490043290043</v>
      </c>
      <c r="G12" s="392" t="n">
        <f aca="false">G8/G9</f>
        <v>19.4765821722343</v>
      </c>
      <c r="H12" s="392" t="n">
        <f aca="false">H8/H9</f>
        <v>22.3359570661896</v>
      </c>
      <c r="I12" s="392"/>
      <c r="J12" s="392" t="n">
        <f aca="false">AVERAGE(B12:G12)</f>
        <v>11.6712798159702</v>
      </c>
    </row>
    <row r="13" customFormat="false" ht="13.8" hidden="false" customHeight="false" outlineLevel="0" collapsed="false">
      <c r="A13" s="393" t="s">
        <v>1108</v>
      </c>
      <c r="B13" s="394" t="n">
        <f aca="false">B12/B11</f>
        <v>0.494993277547007</v>
      </c>
      <c r="C13" s="394" t="n">
        <f aca="false">C12/C11</f>
        <v>0.403635869688257</v>
      </c>
      <c r="D13" s="394" t="n">
        <f aca="false">D12/D11</f>
        <v>0.331428774221023</v>
      </c>
      <c r="E13" s="394" t="n">
        <f aca="false">E12/E11</f>
        <v>2.18479635719707</v>
      </c>
      <c r="F13" s="394" t="n">
        <f aca="false">F12/F11</f>
        <v>2.56446914998359</v>
      </c>
      <c r="G13" s="394" t="n">
        <f aca="false">G12/G11</f>
        <v>2.56657449397191</v>
      </c>
      <c r="H13" s="394" t="n">
        <f aca="false">H12/H11</f>
        <v>3.02561368648072</v>
      </c>
      <c r="I13" s="394"/>
      <c r="J13" s="394" t="n">
        <f aca="false">J12/J11</f>
        <v>1.35270817606277</v>
      </c>
    </row>
    <row r="18" customFormat="false" ht="13.8" hidden="false" customHeight="false" outlineLevel="0" collapsed="false">
      <c r="G18" s="2" t="n">
        <f aca="false">+H6/G6-1</f>
        <v>0.664088397790055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06"/>
  <sheetViews>
    <sheetView showFormulas="false" showGridLines="true" showRowColHeaders="true" showZeros="true" rightToLeft="false" tabSelected="false" showOutlineSymbols="true" defaultGridColor="true" view="normal" topLeftCell="A1" colorId="64" zoomScale="181" zoomScaleNormal="181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cols>
    <col collapsed="false" customWidth="false" hidden="false" outlineLevel="0" max="1" min="1" style="395" width="11.53"/>
  </cols>
  <sheetData>
    <row r="1" customFormat="false" ht="12.8" hidden="false" customHeight="false" outlineLevel="0" collapsed="false">
      <c r="A1" s="395" t="s">
        <v>0</v>
      </c>
      <c r="B1" s="1" t="s">
        <v>885</v>
      </c>
      <c r="C1" s="1" t="s">
        <v>739</v>
      </c>
      <c r="D1" s="73" t="s">
        <v>637</v>
      </c>
      <c r="E1" s="88" t="s">
        <v>740</v>
      </c>
      <c r="F1" s="88" t="s">
        <v>704</v>
      </c>
      <c r="G1" s="88" t="s">
        <v>640</v>
      </c>
      <c r="H1" s="88" t="s">
        <v>639</v>
      </c>
      <c r="I1" s="1" t="s">
        <v>745</v>
      </c>
    </row>
    <row r="2" customFormat="false" ht="12.8" hidden="false" customHeight="false" outlineLevel="0" collapsed="false">
      <c r="A2" s="395" t="n">
        <v>2020</v>
      </c>
      <c r="B2" s="1" t="s">
        <v>626</v>
      </c>
      <c r="C2" s="1" t="s">
        <v>14</v>
      </c>
      <c r="D2" s="73" t="n">
        <v>42020</v>
      </c>
      <c r="E2" s="88" t="n">
        <v>6130</v>
      </c>
      <c r="F2" s="88" t="n">
        <v>4141</v>
      </c>
      <c r="G2" s="88" t="n">
        <v>31746</v>
      </c>
      <c r="H2" s="88" t="n">
        <f aca="false">SUM(E2:F2)</f>
        <v>10271</v>
      </c>
      <c r="I2" s="64" t="n">
        <f aca="false">+H2/D2*100</f>
        <v>24.4431223227035</v>
      </c>
    </row>
    <row r="3" customFormat="false" ht="12.8" hidden="false" customHeight="false" outlineLevel="0" collapsed="false">
      <c r="A3" s="1" t="n">
        <v>2020</v>
      </c>
      <c r="B3" s="1" t="s">
        <v>283</v>
      </c>
      <c r="C3" s="1" t="s">
        <v>284</v>
      </c>
      <c r="D3" s="73" t="n">
        <v>4185</v>
      </c>
      <c r="E3" s="88" t="n">
        <v>823</v>
      </c>
      <c r="F3" s="88" t="n">
        <v>143</v>
      </c>
      <c r="G3" s="88" t="n">
        <v>3219</v>
      </c>
      <c r="H3" s="88" t="n">
        <f aca="false">SUM(E3:F3)</f>
        <v>966</v>
      </c>
      <c r="I3" s="64" t="n">
        <f aca="false">+H3/D3*100</f>
        <v>23.0824372759857</v>
      </c>
    </row>
    <row r="4" customFormat="false" ht="12.8" hidden="false" customHeight="false" outlineLevel="0" collapsed="false">
      <c r="A4" s="1" t="n">
        <v>2020</v>
      </c>
      <c r="B4" s="1" t="s">
        <v>107</v>
      </c>
      <c r="C4" s="1" t="s">
        <v>108</v>
      </c>
      <c r="D4" s="73" t="n">
        <v>3139</v>
      </c>
      <c r="E4" s="88" t="n">
        <v>501</v>
      </c>
      <c r="F4" s="88" t="n">
        <v>2029</v>
      </c>
      <c r="G4" s="88" t="n">
        <v>609</v>
      </c>
      <c r="H4" s="88" t="n">
        <f aca="false">SUM(E4:F4)</f>
        <v>2530</v>
      </c>
      <c r="I4" s="64" t="n">
        <f aca="false">+H4/D4*100</f>
        <v>80.5989168525008</v>
      </c>
    </row>
    <row r="5" customFormat="false" ht="12.8" hidden="false" customHeight="false" outlineLevel="0" collapsed="false">
      <c r="A5" s="1" t="n">
        <v>2020</v>
      </c>
      <c r="B5" s="1" t="s">
        <v>271</v>
      </c>
      <c r="C5" s="1" t="s">
        <v>272</v>
      </c>
      <c r="D5" s="73" t="n">
        <v>2586</v>
      </c>
      <c r="E5" s="88" t="n">
        <v>30</v>
      </c>
      <c r="F5" s="88" t="n">
        <v>20</v>
      </c>
      <c r="G5" s="88" t="n">
        <v>2536</v>
      </c>
      <c r="H5" s="88" t="n">
        <f aca="false">SUM(E5:F5)</f>
        <v>50</v>
      </c>
      <c r="I5" s="64" t="n">
        <f aca="false">+H5/D5*100</f>
        <v>1.93348801237432</v>
      </c>
    </row>
    <row r="6" customFormat="false" ht="12.8" hidden="false" customHeight="false" outlineLevel="0" collapsed="false">
      <c r="A6" s="1" t="n">
        <v>2020</v>
      </c>
      <c r="B6" s="1" t="s">
        <v>111</v>
      </c>
      <c r="C6" s="1" t="s">
        <v>112</v>
      </c>
      <c r="D6" s="73" t="n">
        <v>2523</v>
      </c>
      <c r="E6" s="88" t="n">
        <v>49</v>
      </c>
      <c r="F6" s="88" t="n">
        <v>81</v>
      </c>
      <c r="G6" s="88" t="n">
        <v>2393</v>
      </c>
      <c r="H6" s="88" t="n">
        <f aca="false">SUM(E6:F6)</f>
        <v>130</v>
      </c>
      <c r="I6" s="64" t="n">
        <f aca="false">+H6/D6*100</f>
        <v>5.15259611573524</v>
      </c>
    </row>
    <row r="7" customFormat="false" ht="12.8" hidden="false" customHeight="false" outlineLevel="0" collapsed="false">
      <c r="A7" s="1" t="n">
        <v>2020</v>
      </c>
      <c r="B7" s="1" t="s">
        <v>135</v>
      </c>
      <c r="C7" s="1" t="s">
        <v>136</v>
      </c>
      <c r="D7" s="73" t="n">
        <v>2120</v>
      </c>
      <c r="E7" s="88" t="n">
        <v>292</v>
      </c>
      <c r="F7" s="88" t="n">
        <v>126</v>
      </c>
      <c r="G7" s="88" t="n">
        <v>1702</v>
      </c>
      <c r="H7" s="88" t="n">
        <f aca="false">SUM(E7:F7)</f>
        <v>418</v>
      </c>
      <c r="I7" s="64" t="n">
        <f aca="false">+H7/D7*100</f>
        <v>19.7169811320755</v>
      </c>
    </row>
    <row r="8" customFormat="false" ht="12.8" hidden="false" customHeight="false" outlineLevel="0" collapsed="false">
      <c r="A8" s="1" t="n">
        <v>2020</v>
      </c>
      <c r="B8" s="1" t="s">
        <v>311</v>
      </c>
      <c r="C8" s="1" t="s">
        <v>312</v>
      </c>
      <c r="D8" s="73" t="n">
        <v>1961</v>
      </c>
      <c r="E8" s="88" t="n">
        <v>21</v>
      </c>
      <c r="F8" s="88" t="n">
        <v>10</v>
      </c>
      <c r="G8" s="88" t="n">
        <v>1930</v>
      </c>
      <c r="H8" s="88" t="n">
        <f aca="false">SUM(E8:F8)</f>
        <v>31</v>
      </c>
      <c r="I8" s="64" t="n">
        <f aca="false">+H8/D8*100</f>
        <v>1.580826109128</v>
      </c>
    </row>
    <row r="9" customFormat="false" ht="12.8" hidden="false" customHeight="false" outlineLevel="0" collapsed="false">
      <c r="A9" s="1" t="n">
        <v>2020</v>
      </c>
      <c r="B9" s="1" t="s">
        <v>457</v>
      </c>
      <c r="C9" s="1" t="s">
        <v>458</v>
      </c>
      <c r="D9" s="73" t="n">
        <v>1938</v>
      </c>
      <c r="E9" s="88" t="n">
        <v>293</v>
      </c>
      <c r="F9" s="88" t="n">
        <v>44</v>
      </c>
      <c r="G9" s="88" t="n">
        <v>1601</v>
      </c>
      <c r="H9" s="88" t="n">
        <f aca="false">SUM(E9:F9)</f>
        <v>337</v>
      </c>
      <c r="I9" s="64" t="n">
        <f aca="false">+H9/D9*100</f>
        <v>17.3890608875129</v>
      </c>
    </row>
    <row r="10" customFormat="false" ht="12.8" hidden="false" customHeight="false" outlineLevel="0" collapsed="false">
      <c r="A10" s="1" t="n">
        <v>2020</v>
      </c>
      <c r="B10" s="1" t="s">
        <v>191</v>
      </c>
      <c r="C10" s="1" t="s">
        <v>787</v>
      </c>
      <c r="D10" s="73" t="n">
        <v>1791</v>
      </c>
      <c r="E10" s="88" t="n">
        <v>281</v>
      </c>
      <c r="F10" s="88" t="n">
        <v>75</v>
      </c>
      <c r="G10" s="88" t="n">
        <v>1435</v>
      </c>
      <c r="H10" s="88" t="n">
        <f aca="false">SUM(E10:F10)</f>
        <v>356</v>
      </c>
      <c r="I10" s="64" t="n">
        <f aca="false">+H10/D10*100</f>
        <v>19.8771635957566</v>
      </c>
    </row>
    <row r="11" customFormat="false" ht="12.8" hidden="false" customHeight="false" outlineLevel="0" collapsed="false">
      <c r="A11" s="1" t="n">
        <v>2020</v>
      </c>
      <c r="B11" s="1" t="s">
        <v>421</v>
      </c>
      <c r="C11" s="1" t="s">
        <v>422</v>
      </c>
      <c r="D11" s="73" t="n">
        <v>1708</v>
      </c>
      <c r="E11" s="88" t="n">
        <v>75</v>
      </c>
      <c r="F11" s="88" t="n">
        <v>37</v>
      </c>
      <c r="G11" s="88" t="n">
        <v>1596</v>
      </c>
      <c r="H11" s="88" t="n">
        <f aca="false">SUM(E11:F11)</f>
        <v>112</v>
      </c>
      <c r="I11" s="64" t="n">
        <f aca="false">+H11/D11*100</f>
        <v>6.55737704918033</v>
      </c>
    </row>
    <row r="12" customFormat="false" ht="12.8" hidden="false" customHeight="false" outlineLevel="0" collapsed="false">
      <c r="A12" s="1" t="n">
        <v>2020</v>
      </c>
      <c r="B12" s="1" t="s">
        <v>476</v>
      </c>
      <c r="C12" s="1" t="s">
        <v>477</v>
      </c>
      <c r="D12" s="73" t="n">
        <v>1664</v>
      </c>
      <c r="E12" s="88" t="n">
        <v>120</v>
      </c>
      <c r="F12" s="88" t="n">
        <v>27</v>
      </c>
      <c r="G12" s="88" t="n">
        <v>1517</v>
      </c>
      <c r="H12" s="88" t="n">
        <f aca="false">SUM(E12:F12)</f>
        <v>147</v>
      </c>
      <c r="I12" s="64" t="n">
        <f aca="false">+H12/D12*100</f>
        <v>8.83413461538462</v>
      </c>
    </row>
    <row r="13" customFormat="false" ht="12.8" hidden="false" customHeight="false" outlineLevel="0" collapsed="false">
      <c r="A13" s="1" t="n">
        <v>2020</v>
      </c>
      <c r="B13" s="1" t="s">
        <v>512</v>
      </c>
      <c r="C13" s="1" t="s">
        <v>513</v>
      </c>
      <c r="D13" s="73" t="n">
        <v>1358</v>
      </c>
      <c r="E13" s="88" t="n">
        <v>440</v>
      </c>
      <c r="F13" s="88" t="n">
        <v>244</v>
      </c>
      <c r="G13" s="88" t="n">
        <v>674</v>
      </c>
      <c r="H13" s="88" t="n">
        <f aca="false">SUM(E13:F13)</f>
        <v>684</v>
      </c>
      <c r="I13" s="64" t="n">
        <f aca="false">+H13/D13*100</f>
        <v>50.3681885125184</v>
      </c>
    </row>
    <row r="14" customFormat="false" ht="12.8" hidden="false" customHeight="false" outlineLevel="0" collapsed="false">
      <c r="A14" s="1" t="n">
        <v>2020</v>
      </c>
      <c r="B14" s="1" t="s">
        <v>179</v>
      </c>
      <c r="C14" s="1" t="s">
        <v>850</v>
      </c>
      <c r="D14" s="73" t="n">
        <v>1301</v>
      </c>
      <c r="E14" s="88" t="n">
        <v>197</v>
      </c>
      <c r="F14" s="88" t="n">
        <v>67</v>
      </c>
      <c r="G14" s="88" t="n">
        <v>1037</v>
      </c>
      <c r="H14" s="88" t="n">
        <f aca="false">SUM(E14:F14)</f>
        <v>264</v>
      </c>
      <c r="I14" s="64" t="n">
        <f aca="false">+H14/D14*100</f>
        <v>20.2920830130669</v>
      </c>
    </row>
    <row r="15" customFormat="false" ht="12.8" hidden="false" customHeight="false" outlineLevel="0" collapsed="false">
      <c r="A15" s="1" t="n">
        <v>2020</v>
      </c>
      <c r="B15" s="1" t="s">
        <v>524</v>
      </c>
      <c r="C15" s="1" t="s">
        <v>525</v>
      </c>
      <c r="D15" s="73" t="n">
        <v>1212</v>
      </c>
      <c r="E15" s="88" t="n">
        <v>288</v>
      </c>
      <c r="F15" s="88" t="n">
        <v>489</v>
      </c>
      <c r="G15" s="88" t="n">
        <v>435</v>
      </c>
      <c r="H15" s="88" t="n">
        <f aca="false">SUM(E15:F15)</f>
        <v>777</v>
      </c>
      <c r="I15" s="64" t="n">
        <f aca="false">+H15/D15*100</f>
        <v>64.1089108910891</v>
      </c>
    </row>
    <row r="16" customFormat="false" ht="12.8" hidden="false" customHeight="false" outlineLevel="0" collapsed="false">
      <c r="A16" s="1" t="n">
        <v>2020</v>
      </c>
      <c r="B16" s="1" t="s">
        <v>572</v>
      </c>
      <c r="C16" s="1" t="s">
        <v>573</v>
      </c>
      <c r="D16" s="73" t="n">
        <v>1143</v>
      </c>
      <c r="E16" s="88" t="n">
        <v>395</v>
      </c>
      <c r="F16" s="88" t="n">
        <v>8</v>
      </c>
      <c r="G16" s="88" t="n">
        <v>740</v>
      </c>
      <c r="H16" s="88" t="n">
        <f aca="false">SUM(E16:F16)</f>
        <v>403</v>
      </c>
      <c r="I16" s="64" t="n">
        <f aca="false">+H16/D16*100</f>
        <v>35.2580927384077</v>
      </c>
    </row>
    <row r="17" customFormat="false" ht="12.8" hidden="false" customHeight="false" outlineLevel="0" collapsed="false">
      <c r="A17" s="1" t="n">
        <v>2020</v>
      </c>
      <c r="B17" s="1" t="s">
        <v>389</v>
      </c>
      <c r="C17" s="1" t="s">
        <v>390</v>
      </c>
      <c r="D17" s="73" t="n">
        <v>1025</v>
      </c>
      <c r="E17" s="88" t="n">
        <v>252</v>
      </c>
      <c r="F17" s="88" t="n">
        <v>27</v>
      </c>
      <c r="G17" s="88" t="n">
        <v>746</v>
      </c>
      <c r="H17" s="88" t="n">
        <f aca="false">SUM(E17:F17)</f>
        <v>279</v>
      </c>
      <c r="I17" s="64" t="n">
        <f aca="false">+H17/D17*100</f>
        <v>27.219512195122</v>
      </c>
    </row>
    <row r="18" customFormat="false" ht="12.8" hidden="false" customHeight="false" outlineLevel="0" collapsed="false">
      <c r="A18" s="1" t="n">
        <v>2020</v>
      </c>
      <c r="B18" s="1" t="s">
        <v>540</v>
      </c>
      <c r="C18" s="1" t="s">
        <v>541</v>
      </c>
      <c r="D18" s="73" t="n">
        <v>919</v>
      </c>
      <c r="E18" s="88" t="n">
        <v>459</v>
      </c>
      <c r="F18" s="88" t="n">
        <v>136</v>
      </c>
      <c r="G18" s="88" t="n">
        <v>324</v>
      </c>
      <c r="H18" s="88" t="n">
        <f aca="false">SUM(E18:F18)</f>
        <v>595</v>
      </c>
      <c r="I18" s="64" t="n">
        <f aca="false">+H18/D18*100</f>
        <v>64.7442872687704</v>
      </c>
    </row>
    <row r="19" customFormat="false" ht="12.8" hidden="false" customHeight="false" outlineLevel="0" collapsed="false">
      <c r="A19" s="1" t="n">
        <v>2020</v>
      </c>
      <c r="B19" s="1" t="s">
        <v>115</v>
      </c>
      <c r="C19" s="1" t="s">
        <v>116</v>
      </c>
      <c r="D19" s="73" t="n">
        <v>893</v>
      </c>
      <c r="E19" s="88" t="n">
        <v>18</v>
      </c>
      <c r="F19" s="88" t="n">
        <v>23</v>
      </c>
      <c r="G19" s="88" t="n">
        <v>852</v>
      </c>
      <c r="H19" s="88" t="n">
        <f aca="false">SUM(E19:F19)</f>
        <v>41</v>
      </c>
      <c r="I19" s="64" t="n">
        <f aca="false">+H19/D19*100</f>
        <v>4.59126539753639</v>
      </c>
    </row>
    <row r="20" customFormat="false" ht="12.8" hidden="false" customHeight="false" outlineLevel="0" collapsed="false">
      <c r="A20" s="1" t="n">
        <v>2020</v>
      </c>
      <c r="B20" s="1" t="s">
        <v>500</v>
      </c>
      <c r="C20" s="1" t="s">
        <v>501</v>
      </c>
      <c r="D20" s="73" t="n">
        <v>887</v>
      </c>
      <c r="E20" s="88" t="n">
        <v>181</v>
      </c>
      <c r="F20" s="88" t="n">
        <v>40</v>
      </c>
      <c r="G20" s="88" t="n">
        <v>666</v>
      </c>
      <c r="H20" s="88" t="n">
        <f aca="false">SUM(E20:F20)</f>
        <v>221</v>
      </c>
      <c r="I20" s="64" t="n">
        <f aca="false">+H20/D20*100</f>
        <v>24.9154453213078</v>
      </c>
    </row>
    <row r="21" customFormat="false" ht="12.8" hidden="false" customHeight="false" outlineLevel="0" collapsed="false">
      <c r="A21" s="1" t="n">
        <v>2020</v>
      </c>
      <c r="B21" s="1" t="s">
        <v>520</v>
      </c>
      <c r="C21" s="1" t="s">
        <v>521</v>
      </c>
      <c r="D21" s="73" t="n">
        <v>852</v>
      </c>
      <c r="E21" s="88" t="n">
        <v>96</v>
      </c>
      <c r="F21" s="88" t="n">
        <v>15</v>
      </c>
      <c r="G21" s="88" t="n">
        <v>741</v>
      </c>
      <c r="H21" s="88" t="n">
        <f aca="false">SUM(E21:F21)</f>
        <v>111</v>
      </c>
      <c r="I21" s="64" t="n">
        <f aca="false">+H21/D21*100</f>
        <v>13.0281690140845</v>
      </c>
    </row>
    <row r="22" customFormat="false" ht="12.8" hidden="false" customHeight="false" outlineLevel="0" collapsed="false">
      <c r="A22" s="1" t="n">
        <v>2020</v>
      </c>
      <c r="B22" s="1" t="s">
        <v>433</v>
      </c>
      <c r="C22" s="1" t="s">
        <v>434</v>
      </c>
      <c r="D22" s="73" t="n">
        <v>762</v>
      </c>
      <c r="E22" s="88" t="n">
        <v>113</v>
      </c>
      <c r="F22" s="88" t="n">
        <v>9</v>
      </c>
      <c r="G22" s="88" t="n">
        <v>640</v>
      </c>
      <c r="H22" s="88" t="n">
        <f aca="false">SUM(E22:F22)</f>
        <v>122</v>
      </c>
      <c r="I22" s="64" t="n">
        <f aca="false">+H22/D22*100</f>
        <v>16.010498687664</v>
      </c>
    </row>
    <row r="23" customFormat="false" ht="12.8" hidden="false" customHeight="false" outlineLevel="0" collapsed="false">
      <c r="A23" s="1" t="n">
        <v>2020</v>
      </c>
      <c r="B23" s="1" t="s">
        <v>608</v>
      </c>
      <c r="C23" s="1" t="s">
        <v>609</v>
      </c>
      <c r="D23" s="73" t="n">
        <v>682</v>
      </c>
      <c r="E23" s="88" t="n">
        <v>29</v>
      </c>
      <c r="F23" s="88" t="n">
        <v>32</v>
      </c>
      <c r="G23" s="88" t="n">
        <v>621</v>
      </c>
      <c r="H23" s="88" t="n">
        <f aca="false">SUM(E23:F23)</f>
        <v>61</v>
      </c>
      <c r="I23" s="64" t="n">
        <f aca="false">+H23/D23*100</f>
        <v>8.94428152492669</v>
      </c>
    </row>
    <row r="24" customFormat="false" ht="12.8" hidden="false" customHeight="false" outlineLevel="0" collapsed="false">
      <c r="A24" s="1" t="n">
        <v>2020</v>
      </c>
      <c r="B24" s="1" t="s">
        <v>235</v>
      </c>
      <c r="C24" s="1" t="s">
        <v>236</v>
      </c>
      <c r="D24" s="73" t="n">
        <v>657</v>
      </c>
      <c r="E24" s="88" t="n">
        <v>19</v>
      </c>
      <c r="F24" s="88" t="n">
        <v>19</v>
      </c>
      <c r="G24" s="88" t="n">
        <v>619</v>
      </c>
      <c r="H24" s="88" t="n">
        <f aca="false">SUM(E24:F24)</f>
        <v>38</v>
      </c>
      <c r="I24" s="64" t="n">
        <f aca="false">+H24/D24*100</f>
        <v>5.78386605783866</v>
      </c>
    </row>
    <row r="25" customFormat="false" ht="12.8" hidden="false" customHeight="false" outlineLevel="0" collapsed="false">
      <c r="A25" s="1" t="n">
        <v>2020</v>
      </c>
      <c r="B25" s="1" t="s">
        <v>548</v>
      </c>
      <c r="C25" s="1" t="s">
        <v>549</v>
      </c>
      <c r="D25" s="73" t="n">
        <v>517</v>
      </c>
      <c r="E25" s="88" t="n">
        <v>122</v>
      </c>
      <c r="F25" s="88" t="n">
        <v>37</v>
      </c>
      <c r="G25" s="88" t="n">
        <v>358</v>
      </c>
      <c r="H25" s="88" t="n">
        <f aca="false">SUM(E25:F25)</f>
        <v>159</v>
      </c>
      <c r="I25" s="64" t="n">
        <f aca="false">+H25/D25*100</f>
        <v>30.7543520309478</v>
      </c>
    </row>
    <row r="26" customFormat="false" ht="12.8" hidden="false" customHeight="false" outlineLevel="0" collapsed="false">
      <c r="A26" s="1" t="n">
        <v>2020</v>
      </c>
      <c r="B26" s="1" t="s">
        <v>203</v>
      </c>
      <c r="C26" s="1" t="s">
        <v>204</v>
      </c>
      <c r="D26" s="73" t="n">
        <v>453</v>
      </c>
      <c r="E26" s="88" t="n">
        <v>5</v>
      </c>
      <c r="F26" s="88"/>
      <c r="G26" s="88" t="n">
        <v>448</v>
      </c>
      <c r="H26" s="88" t="n">
        <f aca="false">SUM(E26:F26)</f>
        <v>5</v>
      </c>
      <c r="I26" s="64" t="n">
        <f aca="false">+H26/D26*100</f>
        <v>1.1037527593819</v>
      </c>
    </row>
    <row r="27" customFormat="false" ht="12.8" hidden="false" customHeight="false" outlineLevel="0" collapsed="false">
      <c r="A27" s="1" t="n">
        <v>2020</v>
      </c>
      <c r="B27" s="1" t="s">
        <v>496</v>
      </c>
      <c r="C27" s="1" t="s">
        <v>497</v>
      </c>
      <c r="D27" s="73" t="n">
        <v>386</v>
      </c>
      <c r="E27" s="88" t="n">
        <v>17</v>
      </c>
      <c r="F27" s="88" t="n">
        <v>17</v>
      </c>
      <c r="G27" s="88" t="n">
        <v>352</v>
      </c>
      <c r="H27" s="88" t="n">
        <f aca="false">SUM(E27:F27)</f>
        <v>34</v>
      </c>
      <c r="I27" s="64" t="n">
        <f aca="false">+H27/D27*100</f>
        <v>8.80829015544041</v>
      </c>
    </row>
    <row r="28" customFormat="false" ht="12.8" hidden="false" customHeight="false" outlineLevel="0" collapsed="false">
      <c r="A28" s="1" t="n">
        <v>2020</v>
      </c>
      <c r="B28" s="1" t="s">
        <v>187</v>
      </c>
      <c r="C28" s="1" t="s">
        <v>188</v>
      </c>
      <c r="D28" s="73" t="n">
        <v>366</v>
      </c>
      <c r="E28" s="88" t="n">
        <v>46</v>
      </c>
      <c r="F28" s="88" t="n">
        <v>14</v>
      </c>
      <c r="G28" s="88" t="n">
        <v>306</v>
      </c>
      <c r="H28" s="88" t="n">
        <f aca="false">SUM(E28:F28)</f>
        <v>60</v>
      </c>
      <c r="I28" s="64" t="n">
        <f aca="false">+H28/D28*100</f>
        <v>16.3934426229508</v>
      </c>
    </row>
    <row r="29" customFormat="false" ht="12.8" hidden="false" customHeight="false" outlineLevel="0" collapsed="false">
      <c r="A29" s="1" t="n">
        <v>2020</v>
      </c>
      <c r="B29" s="1" t="s">
        <v>119</v>
      </c>
      <c r="C29" s="1" t="s">
        <v>120</v>
      </c>
      <c r="D29" s="73" t="n">
        <v>360</v>
      </c>
      <c r="E29" s="88" t="n">
        <v>35</v>
      </c>
      <c r="F29" s="88" t="n">
        <v>17</v>
      </c>
      <c r="G29" s="88" t="n">
        <v>308</v>
      </c>
      <c r="H29" s="88" t="n">
        <f aca="false">SUM(E29:F29)</f>
        <v>52</v>
      </c>
      <c r="I29" s="64" t="n">
        <f aca="false">+H29/D29*100</f>
        <v>14.4444444444444</v>
      </c>
    </row>
    <row r="30" customFormat="false" ht="12.8" hidden="false" customHeight="false" outlineLevel="0" collapsed="false">
      <c r="A30" s="1" t="n">
        <v>2020</v>
      </c>
      <c r="B30" s="1" t="s">
        <v>259</v>
      </c>
      <c r="C30" s="1" t="s">
        <v>260</v>
      </c>
      <c r="D30" s="73" t="n">
        <v>281</v>
      </c>
      <c r="E30" s="88" t="n">
        <v>109</v>
      </c>
      <c r="F30" s="88" t="n">
        <v>8</v>
      </c>
      <c r="G30" s="88" t="n">
        <v>164</v>
      </c>
      <c r="H30" s="88" t="n">
        <f aca="false">SUM(E30:F30)</f>
        <v>117</v>
      </c>
      <c r="I30" s="64" t="n">
        <f aca="false">+H30/D30*100</f>
        <v>41.6370106761566</v>
      </c>
    </row>
    <row r="31" customFormat="false" ht="12.8" hidden="false" customHeight="false" outlineLevel="0" collapsed="false">
      <c r="A31" s="1" t="n">
        <v>2020</v>
      </c>
      <c r="B31" s="1" t="s">
        <v>199</v>
      </c>
      <c r="C31" s="1" t="s">
        <v>200</v>
      </c>
      <c r="D31" s="73" t="n">
        <v>263</v>
      </c>
      <c r="E31" s="88" t="n">
        <v>53</v>
      </c>
      <c r="F31" s="88" t="n">
        <v>20</v>
      </c>
      <c r="G31" s="88" t="n">
        <v>190</v>
      </c>
      <c r="H31" s="88" t="n">
        <f aca="false">SUM(E31:F31)</f>
        <v>73</v>
      </c>
      <c r="I31" s="64" t="n">
        <f aca="false">+H31/D31*100</f>
        <v>27.7566539923954</v>
      </c>
    </row>
    <row r="32" customFormat="false" ht="12.8" hidden="false" customHeight="false" outlineLevel="0" collapsed="false">
      <c r="A32" s="1" t="n">
        <v>2020</v>
      </c>
      <c r="B32" s="1" t="s">
        <v>397</v>
      </c>
      <c r="C32" s="1" t="s">
        <v>398</v>
      </c>
      <c r="D32" s="73" t="n">
        <v>205</v>
      </c>
      <c r="E32" s="88" t="n">
        <v>29</v>
      </c>
      <c r="F32" s="88" t="n">
        <v>106</v>
      </c>
      <c r="G32" s="88" t="n">
        <v>70</v>
      </c>
      <c r="H32" s="88" t="n">
        <f aca="false">SUM(E32:F32)</f>
        <v>135</v>
      </c>
      <c r="I32" s="64" t="n">
        <f aca="false">+H32/D32*100</f>
        <v>65.8536585365854</v>
      </c>
    </row>
    <row r="33" customFormat="false" ht="12.8" hidden="false" customHeight="false" outlineLevel="0" collapsed="false">
      <c r="A33" s="1" t="n">
        <v>2020</v>
      </c>
      <c r="B33" s="1" t="s">
        <v>131</v>
      </c>
      <c r="C33" s="1" t="s">
        <v>132</v>
      </c>
      <c r="D33" s="73" t="n">
        <v>187</v>
      </c>
      <c r="E33" s="88" t="n">
        <v>3</v>
      </c>
      <c r="F33" s="88" t="n">
        <v>3</v>
      </c>
      <c r="G33" s="88" t="n">
        <v>181</v>
      </c>
      <c r="H33" s="88" t="n">
        <f aca="false">SUM(E33:F33)</f>
        <v>6</v>
      </c>
      <c r="I33" s="64" t="n">
        <f aca="false">+H33/D33*100</f>
        <v>3.20855614973262</v>
      </c>
    </row>
    <row r="34" customFormat="false" ht="12.8" hidden="false" customHeight="false" outlineLevel="0" collapsed="false">
      <c r="A34" s="1" t="n">
        <v>2020</v>
      </c>
      <c r="B34" s="1" t="s">
        <v>329</v>
      </c>
      <c r="C34" s="1" t="s">
        <v>330</v>
      </c>
      <c r="D34" s="73" t="n">
        <v>185</v>
      </c>
      <c r="E34" s="88" t="n">
        <v>105</v>
      </c>
      <c r="F34" s="88" t="n">
        <v>3</v>
      </c>
      <c r="G34" s="88" t="n">
        <v>77</v>
      </c>
      <c r="H34" s="88" t="n">
        <f aca="false">SUM(E34:F34)</f>
        <v>108</v>
      </c>
      <c r="I34" s="64" t="n">
        <f aca="false">+H34/D34*100</f>
        <v>58.3783783783784</v>
      </c>
    </row>
    <row r="35" customFormat="false" ht="12.8" hidden="false" customHeight="false" outlineLevel="0" collapsed="false">
      <c r="A35" s="1" t="n">
        <v>2020</v>
      </c>
      <c r="B35" s="1" t="s">
        <v>183</v>
      </c>
      <c r="C35" s="1" t="s">
        <v>184</v>
      </c>
      <c r="D35" s="73" t="n">
        <v>173</v>
      </c>
      <c r="E35" s="88" t="n">
        <v>26</v>
      </c>
      <c r="F35" s="88" t="n">
        <v>29</v>
      </c>
      <c r="G35" s="88" t="n">
        <v>118</v>
      </c>
      <c r="H35" s="88" t="n">
        <f aca="false">SUM(E35:F35)</f>
        <v>55</v>
      </c>
      <c r="I35" s="64" t="n">
        <f aca="false">+H35/D35*100</f>
        <v>31.7919075144509</v>
      </c>
    </row>
    <row r="36" customFormat="false" ht="12.8" hidden="false" customHeight="false" outlineLevel="0" collapsed="false">
      <c r="A36" s="1" t="n">
        <v>2020</v>
      </c>
      <c r="B36" s="1" t="s">
        <v>251</v>
      </c>
      <c r="C36" s="1" t="s">
        <v>252</v>
      </c>
      <c r="D36" s="73" t="n">
        <v>169</v>
      </c>
      <c r="E36" s="88" t="n">
        <v>98</v>
      </c>
      <c r="F36" s="88" t="n">
        <v>3</v>
      </c>
      <c r="G36" s="88" t="n">
        <v>68</v>
      </c>
      <c r="H36" s="88" t="n">
        <f aca="false">SUM(E36:F36)</f>
        <v>101</v>
      </c>
      <c r="I36" s="64" t="n">
        <f aca="false">+H36/D36*100</f>
        <v>59.7633136094675</v>
      </c>
    </row>
    <row r="37" customFormat="false" ht="12.8" hidden="false" customHeight="false" outlineLevel="0" collapsed="false">
      <c r="A37" s="1" t="n">
        <v>2020</v>
      </c>
      <c r="B37" s="1" t="s">
        <v>327</v>
      </c>
      <c r="C37" s="1" t="s">
        <v>328</v>
      </c>
      <c r="D37" s="73" t="n">
        <v>167</v>
      </c>
      <c r="E37" s="88" t="n">
        <v>51</v>
      </c>
      <c r="F37" s="88" t="n">
        <v>23</v>
      </c>
      <c r="G37" s="88" t="n">
        <v>93</v>
      </c>
      <c r="H37" s="88" t="n">
        <f aca="false">SUM(E37:F37)</f>
        <v>74</v>
      </c>
      <c r="I37" s="64" t="n">
        <f aca="false">+H37/D37*100</f>
        <v>44.311377245509</v>
      </c>
    </row>
    <row r="38" customFormat="false" ht="12.8" hidden="false" customHeight="false" outlineLevel="0" collapsed="false">
      <c r="A38" s="1" t="n">
        <v>2020</v>
      </c>
      <c r="B38" s="1" t="s">
        <v>401</v>
      </c>
      <c r="C38" s="1" t="s">
        <v>402</v>
      </c>
      <c r="D38" s="73" t="n">
        <v>164</v>
      </c>
      <c r="E38" s="88" t="n">
        <v>26</v>
      </c>
      <c r="F38" s="88" t="n">
        <v>6</v>
      </c>
      <c r="G38" s="88" t="n">
        <v>132</v>
      </c>
      <c r="H38" s="88" t="n">
        <f aca="false">SUM(E38:F38)</f>
        <v>32</v>
      </c>
      <c r="I38" s="64" t="n">
        <f aca="false">+H38/D38*100</f>
        <v>19.5121951219512</v>
      </c>
    </row>
    <row r="39" customFormat="false" ht="12.8" hidden="false" customHeight="false" outlineLevel="0" collapsed="false">
      <c r="A39" s="1" t="n">
        <v>2020</v>
      </c>
      <c r="B39" s="1" t="s">
        <v>417</v>
      </c>
      <c r="C39" s="1" t="s">
        <v>755</v>
      </c>
      <c r="D39" s="73" t="n">
        <v>161</v>
      </c>
      <c r="E39" s="88" t="n">
        <v>6</v>
      </c>
      <c r="F39" s="88" t="n">
        <v>5</v>
      </c>
      <c r="G39" s="88" t="n">
        <v>150</v>
      </c>
      <c r="H39" s="88" t="n">
        <f aca="false">SUM(E39:F39)</f>
        <v>11</v>
      </c>
      <c r="I39" s="64" t="n">
        <f aca="false">+H39/D39*100</f>
        <v>6.83229813664596</v>
      </c>
    </row>
    <row r="40" customFormat="false" ht="12.8" hidden="false" customHeight="false" outlineLevel="0" collapsed="false">
      <c r="A40" s="1" t="n">
        <v>2020</v>
      </c>
      <c r="B40" s="1" t="s">
        <v>247</v>
      </c>
      <c r="C40" s="1" t="s">
        <v>857</v>
      </c>
      <c r="D40" s="73" t="n">
        <v>157</v>
      </c>
      <c r="E40" s="88" t="n">
        <v>17</v>
      </c>
      <c r="F40" s="88" t="n">
        <v>1</v>
      </c>
      <c r="G40" s="88" t="n">
        <v>139</v>
      </c>
      <c r="H40" s="88" t="n">
        <f aca="false">SUM(E40:F40)</f>
        <v>18</v>
      </c>
      <c r="I40" s="64" t="n">
        <f aca="false">+H40/D40*100</f>
        <v>11.4649681528662</v>
      </c>
    </row>
    <row r="41" customFormat="false" ht="12.8" hidden="false" customHeight="false" outlineLevel="0" collapsed="false">
      <c r="A41" s="1" t="n">
        <v>2020</v>
      </c>
      <c r="B41" s="1" t="s">
        <v>323</v>
      </c>
      <c r="C41" s="1" t="s">
        <v>324</v>
      </c>
      <c r="D41" s="73" t="n">
        <v>154</v>
      </c>
      <c r="E41" s="88" t="n">
        <v>6</v>
      </c>
      <c r="F41" s="88" t="n">
        <v>1</v>
      </c>
      <c r="G41" s="88" t="n">
        <v>147</v>
      </c>
      <c r="H41" s="88" t="n">
        <f aca="false">SUM(E41:F41)</f>
        <v>7</v>
      </c>
      <c r="I41" s="64" t="n">
        <f aca="false">+H41/D41*100</f>
        <v>4.54545454545455</v>
      </c>
    </row>
    <row r="42" customFormat="false" ht="12.8" hidden="false" customHeight="false" outlineLevel="0" collapsed="false">
      <c r="A42" s="1" t="n">
        <v>2020</v>
      </c>
      <c r="B42" s="1" t="s">
        <v>584</v>
      </c>
      <c r="C42" s="1" t="s">
        <v>585</v>
      </c>
      <c r="D42" s="73" t="n">
        <v>154</v>
      </c>
      <c r="E42" s="88" t="n">
        <v>25</v>
      </c>
      <c r="F42" s="88" t="n">
        <v>7</v>
      </c>
      <c r="G42" s="88" t="n">
        <v>122</v>
      </c>
      <c r="H42" s="88" t="n">
        <f aca="false">SUM(E42:F42)</f>
        <v>32</v>
      </c>
      <c r="I42" s="64" t="n">
        <f aca="false">+H42/D42*100</f>
        <v>20.7792207792208</v>
      </c>
    </row>
    <row r="43" customFormat="false" ht="12.8" hidden="false" customHeight="false" outlineLevel="0" collapsed="false">
      <c r="A43" s="1" t="n">
        <v>2020</v>
      </c>
      <c r="B43" s="1" t="s">
        <v>243</v>
      </c>
      <c r="C43" s="1" t="s">
        <v>244</v>
      </c>
      <c r="D43" s="73" t="n">
        <v>142</v>
      </c>
      <c r="E43" s="88" t="n">
        <v>45</v>
      </c>
      <c r="F43" s="88" t="n">
        <v>1</v>
      </c>
      <c r="G43" s="88" t="n">
        <v>96</v>
      </c>
      <c r="H43" s="88" t="n">
        <f aca="false">SUM(E43:F43)</f>
        <v>46</v>
      </c>
      <c r="I43" s="64" t="n">
        <f aca="false">+H43/D43*100</f>
        <v>32.3943661971831</v>
      </c>
    </row>
    <row r="44" customFormat="false" ht="12.8" hidden="false" customHeight="false" outlineLevel="0" collapsed="false">
      <c r="A44" s="1" t="n">
        <v>2020</v>
      </c>
      <c r="B44" s="1" t="s">
        <v>405</v>
      </c>
      <c r="C44" s="1" t="s">
        <v>406</v>
      </c>
      <c r="D44" s="73" t="n">
        <v>131</v>
      </c>
      <c r="E44" s="88" t="n">
        <v>1</v>
      </c>
      <c r="F44" s="88" t="n">
        <v>2</v>
      </c>
      <c r="G44" s="88" t="n">
        <v>128</v>
      </c>
      <c r="H44" s="88" t="n">
        <f aca="false">SUM(E44:F44)</f>
        <v>3</v>
      </c>
      <c r="I44" s="64" t="n">
        <f aca="false">+H44/D44*100</f>
        <v>2.29007633587786</v>
      </c>
    </row>
    <row r="45" customFormat="false" ht="12.8" hidden="false" customHeight="false" outlineLevel="0" collapsed="false">
      <c r="A45" s="1" t="n">
        <v>2020</v>
      </c>
      <c r="B45" s="1" t="s">
        <v>357</v>
      </c>
      <c r="C45" s="1" t="s">
        <v>358</v>
      </c>
      <c r="D45" s="73" t="n">
        <v>129</v>
      </c>
      <c r="E45" s="88" t="n">
        <v>2</v>
      </c>
      <c r="F45" s="88"/>
      <c r="G45" s="88" t="n">
        <v>127</v>
      </c>
      <c r="H45" s="88" t="n">
        <f aca="false">SUM(E45:F45)</f>
        <v>2</v>
      </c>
      <c r="I45" s="64" t="n">
        <f aca="false">+H45/D45*100</f>
        <v>1.55038759689923</v>
      </c>
    </row>
    <row r="46" customFormat="false" ht="12.8" hidden="false" customHeight="false" outlineLevel="0" collapsed="false">
      <c r="A46" s="1" t="n">
        <v>2020</v>
      </c>
      <c r="B46" s="1" t="s">
        <v>127</v>
      </c>
      <c r="C46" s="1" t="s">
        <v>128</v>
      </c>
      <c r="D46" s="73" t="n">
        <v>128</v>
      </c>
      <c r="E46" s="88" t="n">
        <v>39</v>
      </c>
      <c r="F46" s="88" t="n">
        <v>2</v>
      </c>
      <c r="G46" s="88" t="n">
        <v>87</v>
      </c>
      <c r="H46" s="88" t="n">
        <f aca="false">SUM(E46:F46)</f>
        <v>41</v>
      </c>
      <c r="I46" s="64" t="n">
        <f aca="false">+H46/D46*100</f>
        <v>32.03125</v>
      </c>
    </row>
    <row r="47" customFormat="false" ht="12.8" hidden="false" customHeight="false" outlineLevel="0" collapsed="false">
      <c r="A47" s="1" t="n">
        <v>2020</v>
      </c>
      <c r="B47" s="1" t="s">
        <v>516</v>
      </c>
      <c r="C47" s="1" t="s">
        <v>517</v>
      </c>
      <c r="D47" s="73" t="n">
        <v>128</v>
      </c>
      <c r="E47" s="88" t="n">
        <v>32</v>
      </c>
      <c r="F47" s="88" t="n">
        <v>7</v>
      </c>
      <c r="G47" s="88" t="n">
        <v>89</v>
      </c>
      <c r="H47" s="88" t="n">
        <f aca="false">SUM(E47:F47)</f>
        <v>39</v>
      </c>
      <c r="I47" s="64" t="n">
        <f aca="false">+H47/D47*100</f>
        <v>30.46875</v>
      </c>
    </row>
    <row r="48" customFormat="false" ht="12.8" hidden="false" customHeight="false" outlineLevel="0" collapsed="false">
      <c r="A48" s="1" t="n">
        <v>2020</v>
      </c>
      <c r="B48" s="1" t="s">
        <v>373</v>
      </c>
      <c r="C48" s="1" t="s">
        <v>374</v>
      </c>
      <c r="D48" s="73" t="n">
        <v>78</v>
      </c>
      <c r="E48" s="88" t="n">
        <v>12</v>
      </c>
      <c r="F48" s="88"/>
      <c r="G48" s="88" t="n">
        <v>66</v>
      </c>
      <c r="H48" s="88" t="n">
        <f aca="false">SUM(E48:F48)</f>
        <v>12</v>
      </c>
      <c r="I48" s="64" t="n">
        <f aca="false">+H48/D48*100</f>
        <v>15.3846153846154</v>
      </c>
    </row>
    <row r="49" customFormat="false" ht="12.8" hidden="false" customHeight="false" outlineLevel="0" collapsed="false">
      <c r="A49" s="1" t="n">
        <v>2020</v>
      </c>
      <c r="B49" s="1" t="s">
        <v>263</v>
      </c>
      <c r="C49" s="1" t="s">
        <v>264</v>
      </c>
      <c r="D49" s="73" t="n">
        <v>73</v>
      </c>
      <c r="E49" s="88" t="n">
        <v>13</v>
      </c>
      <c r="F49" s="88" t="n">
        <v>4</v>
      </c>
      <c r="G49" s="88" t="n">
        <v>56</v>
      </c>
      <c r="H49" s="88" t="n">
        <f aca="false">SUM(E49:F49)</f>
        <v>17</v>
      </c>
      <c r="I49" s="64" t="n">
        <f aca="false">+H49/D49*100</f>
        <v>23.2876712328767</v>
      </c>
    </row>
    <row r="50" customFormat="false" ht="12.8" hidden="false" customHeight="false" outlineLevel="0" collapsed="false">
      <c r="A50" s="1" t="n">
        <v>2020</v>
      </c>
      <c r="B50" s="1" t="s">
        <v>139</v>
      </c>
      <c r="C50" s="1" t="s">
        <v>140</v>
      </c>
      <c r="D50" s="73" t="n">
        <v>71</v>
      </c>
      <c r="E50" s="88" t="n">
        <v>12</v>
      </c>
      <c r="F50" s="88" t="n">
        <v>4</v>
      </c>
      <c r="G50" s="88" t="n">
        <v>55</v>
      </c>
      <c r="H50" s="88" t="n">
        <f aca="false">SUM(E50:F50)</f>
        <v>16</v>
      </c>
      <c r="I50" s="64" t="n">
        <f aca="false">+H50/D50*100</f>
        <v>22.5352112676056</v>
      </c>
    </row>
    <row r="51" customFormat="false" ht="12.8" hidden="false" customHeight="false" outlineLevel="0" collapsed="false">
      <c r="A51" s="1" t="n">
        <v>2020</v>
      </c>
      <c r="B51" s="1" t="s">
        <v>231</v>
      </c>
      <c r="C51" s="1" t="s">
        <v>852</v>
      </c>
      <c r="D51" s="73" t="n">
        <v>71</v>
      </c>
      <c r="E51" s="88" t="n">
        <v>1</v>
      </c>
      <c r="F51" s="88"/>
      <c r="G51" s="88" t="n">
        <v>70</v>
      </c>
      <c r="H51" s="88" t="n">
        <f aca="false">SUM(E51:F51)</f>
        <v>1</v>
      </c>
      <c r="I51" s="64" t="n">
        <f aca="false">+H51/D51*100</f>
        <v>1.40845070422535</v>
      </c>
    </row>
    <row r="52" customFormat="false" ht="12.8" hidden="false" customHeight="false" outlineLevel="0" collapsed="false">
      <c r="A52" s="1" t="n">
        <v>2020</v>
      </c>
      <c r="B52" s="1" t="s">
        <v>429</v>
      </c>
      <c r="C52" s="1" t="s">
        <v>430</v>
      </c>
      <c r="D52" s="73" t="n">
        <v>70</v>
      </c>
      <c r="E52" s="88"/>
      <c r="F52" s="88" t="n">
        <v>7</v>
      </c>
      <c r="G52" s="88" t="n">
        <v>63</v>
      </c>
      <c r="H52" s="88" t="n">
        <f aca="false">SUM(E52:F52)</f>
        <v>7</v>
      </c>
      <c r="I52" s="64" t="n">
        <f aca="false">+H52/D52*100</f>
        <v>10</v>
      </c>
    </row>
    <row r="53" customFormat="false" ht="12.8" hidden="false" customHeight="false" outlineLevel="0" collapsed="false">
      <c r="A53" s="1" t="n">
        <v>2020</v>
      </c>
      <c r="B53" s="1" t="s">
        <v>279</v>
      </c>
      <c r="C53" s="1" t="s">
        <v>280</v>
      </c>
      <c r="D53" s="73" t="n">
        <v>67</v>
      </c>
      <c r="E53" s="88"/>
      <c r="F53" s="88" t="n">
        <v>5</v>
      </c>
      <c r="G53" s="88" t="n">
        <v>62</v>
      </c>
      <c r="H53" s="88" t="n">
        <f aca="false">SUM(E53:F53)</f>
        <v>5</v>
      </c>
      <c r="I53" s="64" t="n">
        <f aca="false">+H53/D53*100</f>
        <v>7.46268656716418</v>
      </c>
    </row>
    <row r="54" customFormat="false" ht="12.8" hidden="false" customHeight="false" outlineLevel="0" collapsed="false">
      <c r="A54" s="1" t="n">
        <v>2020</v>
      </c>
      <c r="B54" s="1" t="s">
        <v>568</v>
      </c>
      <c r="C54" s="1" t="s">
        <v>569</v>
      </c>
      <c r="D54" s="73" t="n">
        <v>63</v>
      </c>
      <c r="E54" s="88" t="n">
        <v>4</v>
      </c>
      <c r="F54" s="88" t="n">
        <v>2</v>
      </c>
      <c r="G54" s="88" t="n">
        <v>57</v>
      </c>
      <c r="H54" s="88" t="n">
        <f aca="false">SUM(E54:F54)</f>
        <v>6</v>
      </c>
      <c r="I54" s="64" t="n">
        <f aca="false">+H54/D54*100</f>
        <v>9.52380952380952</v>
      </c>
    </row>
    <row r="55" customFormat="false" ht="12.8" hidden="false" customHeight="false" outlineLevel="0" collapsed="false">
      <c r="A55" s="1" t="n">
        <v>2020</v>
      </c>
      <c r="B55" s="1" t="s">
        <v>612</v>
      </c>
      <c r="C55" s="1" t="s">
        <v>613</v>
      </c>
      <c r="D55" s="73" t="n">
        <v>60</v>
      </c>
      <c r="E55" s="88" t="n">
        <v>20</v>
      </c>
      <c r="F55" s="88" t="n">
        <v>31</v>
      </c>
      <c r="G55" s="88" t="n">
        <v>9</v>
      </c>
      <c r="H55" s="88" t="n">
        <f aca="false">SUM(E55:F55)</f>
        <v>51</v>
      </c>
      <c r="I55" s="64" t="n">
        <f aca="false">+H55/D55*100</f>
        <v>85</v>
      </c>
    </row>
    <row r="56" customFormat="false" ht="12.8" hidden="false" customHeight="false" outlineLevel="0" collapsed="false">
      <c r="A56" s="1" t="n">
        <v>2020</v>
      </c>
      <c r="B56" s="1" t="s">
        <v>504</v>
      </c>
      <c r="C56" s="1" t="s">
        <v>505</v>
      </c>
      <c r="D56" s="73" t="n">
        <v>59</v>
      </c>
      <c r="E56" s="88" t="n">
        <v>18</v>
      </c>
      <c r="F56" s="88" t="n">
        <v>2</v>
      </c>
      <c r="G56" s="88" t="n">
        <v>39</v>
      </c>
      <c r="H56" s="88" t="n">
        <f aca="false">SUM(E56:F56)</f>
        <v>20</v>
      </c>
      <c r="I56" s="64" t="n">
        <f aca="false">+H56/D56*100</f>
        <v>33.8983050847458</v>
      </c>
    </row>
    <row r="57" customFormat="false" ht="12.8" hidden="false" customHeight="false" outlineLevel="0" collapsed="false">
      <c r="A57" s="1" t="n">
        <v>2020</v>
      </c>
      <c r="B57" s="1" t="s">
        <v>207</v>
      </c>
      <c r="C57" s="1" t="s">
        <v>208</v>
      </c>
      <c r="D57" s="73" t="n">
        <v>58</v>
      </c>
      <c r="E57" s="88" t="n">
        <v>3</v>
      </c>
      <c r="F57" s="88" t="n">
        <v>16</v>
      </c>
      <c r="G57" s="88" t="n">
        <v>39</v>
      </c>
      <c r="H57" s="88" t="n">
        <f aca="false">SUM(E57:F57)</f>
        <v>19</v>
      </c>
      <c r="I57" s="64" t="n">
        <f aca="false">+H57/D57*100</f>
        <v>32.7586206896552</v>
      </c>
    </row>
    <row r="58" customFormat="false" ht="12.8" hidden="false" customHeight="false" outlineLevel="0" collapsed="false">
      <c r="A58" s="1" t="n">
        <v>2020</v>
      </c>
      <c r="B58" s="1" t="s">
        <v>552</v>
      </c>
      <c r="C58" s="1" t="s">
        <v>553</v>
      </c>
      <c r="D58" s="73" t="n">
        <v>58</v>
      </c>
      <c r="E58" s="88" t="n">
        <v>14</v>
      </c>
      <c r="F58" s="88" t="n">
        <v>4</v>
      </c>
      <c r="G58" s="88" t="n">
        <v>40</v>
      </c>
      <c r="H58" s="88" t="n">
        <f aca="false">SUM(E58:F58)</f>
        <v>18</v>
      </c>
      <c r="I58" s="64" t="n">
        <f aca="false">+H58/D58*100</f>
        <v>31.0344827586207</v>
      </c>
    </row>
    <row r="59" customFormat="false" ht="12.8" hidden="false" customHeight="false" outlineLevel="0" collapsed="false">
      <c r="A59" s="1" t="n">
        <v>2020</v>
      </c>
      <c r="B59" s="1" t="s">
        <v>777</v>
      </c>
      <c r="C59" s="1" t="s">
        <v>485</v>
      </c>
      <c r="D59" s="73" t="n">
        <v>55</v>
      </c>
      <c r="E59" s="88" t="n">
        <v>24</v>
      </c>
      <c r="F59" s="88" t="n">
        <v>2</v>
      </c>
      <c r="G59" s="88" t="n">
        <v>29</v>
      </c>
      <c r="H59" s="88" t="n">
        <f aca="false">SUM(E59:F59)</f>
        <v>26</v>
      </c>
      <c r="I59" s="64" t="n">
        <f aca="false">+H59/D59*100</f>
        <v>47.2727272727273</v>
      </c>
    </row>
    <row r="60" customFormat="false" ht="12.8" hidden="false" customHeight="false" outlineLevel="0" collapsed="false">
      <c r="A60" s="1" t="n">
        <v>2020</v>
      </c>
      <c r="B60" s="1" t="s">
        <v>600</v>
      </c>
      <c r="C60" s="1" t="s">
        <v>601</v>
      </c>
      <c r="D60" s="73" t="n">
        <v>55</v>
      </c>
      <c r="E60" s="88" t="n">
        <v>6</v>
      </c>
      <c r="F60" s="88" t="n">
        <v>2</v>
      </c>
      <c r="G60" s="88" t="n">
        <v>47</v>
      </c>
      <c r="H60" s="88" t="n">
        <f aca="false">SUM(E60:F60)</f>
        <v>8</v>
      </c>
      <c r="I60" s="64" t="n">
        <f aca="false">+H60/D60*100</f>
        <v>14.5454545454545</v>
      </c>
    </row>
    <row r="61" customFormat="false" ht="12.8" hidden="false" customHeight="false" outlineLevel="0" collapsed="false">
      <c r="A61" s="1" t="n">
        <v>2020</v>
      </c>
      <c r="B61" s="1" t="s">
        <v>381</v>
      </c>
      <c r="C61" s="1" t="s">
        <v>382</v>
      </c>
      <c r="D61" s="73" t="n">
        <v>47</v>
      </c>
      <c r="E61" s="88" t="n">
        <v>7</v>
      </c>
      <c r="F61" s="88" t="n">
        <v>1</v>
      </c>
      <c r="G61" s="88" t="n">
        <v>39</v>
      </c>
      <c r="H61" s="88" t="n">
        <f aca="false">SUM(E61:F61)</f>
        <v>8</v>
      </c>
      <c r="I61" s="64" t="n">
        <f aca="false">+H61/D61*100</f>
        <v>17.0212765957447</v>
      </c>
    </row>
    <row r="62" customFormat="false" ht="12.8" hidden="false" customHeight="false" outlineLevel="0" collapsed="false">
      <c r="A62" s="1" t="n">
        <v>2020</v>
      </c>
      <c r="B62" s="1" t="s">
        <v>275</v>
      </c>
      <c r="C62" s="1" t="s">
        <v>276</v>
      </c>
      <c r="D62" s="73" t="n">
        <v>41</v>
      </c>
      <c r="E62" s="88" t="n">
        <v>2</v>
      </c>
      <c r="F62" s="88" t="n">
        <v>2</v>
      </c>
      <c r="G62" s="88" t="n">
        <v>37</v>
      </c>
      <c r="H62" s="88" t="n">
        <f aca="false">SUM(E62:F62)</f>
        <v>4</v>
      </c>
      <c r="I62" s="64" t="n">
        <f aca="false">+H62/D62*100</f>
        <v>9.75609756097561</v>
      </c>
    </row>
    <row r="63" customFormat="false" ht="12.8" hidden="false" customHeight="false" outlineLevel="0" collapsed="false">
      <c r="A63" s="1" t="n">
        <v>2020</v>
      </c>
      <c r="B63" s="1" t="s">
        <v>151</v>
      </c>
      <c r="C63" s="1" t="s">
        <v>152</v>
      </c>
      <c r="D63" s="73" t="n">
        <v>37</v>
      </c>
      <c r="E63" s="88" t="n">
        <v>6</v>
      </c>
      <c r="F63" s="88"/>
      <c r="G63" s="88" t="n">
        <v>31</v>
      </c>
      <c r="H63" s="88" t="n">
        <f aca="false">SUM(E63:F63)</f>
        <v>6</v>
      </c>
      <c r="I63" s="64" t="n">
        <f aca="false">+H63/D63*100</f>
        <v>16.2162162162162</v>
      </c>
    </row>
    <row r="64" customFormat="false" ht="12.8" hidden="false" customHeight="false" outlineLevel="0" collapsed="false">
      <c r="A64" s="1" t="n">
        <v>2020</v>
      </c>
      <c r="B64" s="1" t="s">
        <v>102</v>
      </c>
      <c r="C64" s="1" t="s">
        <v>465</v>
      </c>
      <c r="D64" s="73" t="n">
        <v>36</v>
      </c>
      <c r="E64" s="88" t="n">
        <v>8</v>
      </c>
      <c r="F64" s="88" t="n">
        <v>1</v>
      </c>
      <c r="G64" s="88" t="n">
        <v>27</v>
      </c>
      <c r="H64" s="88" t="n">
        <f aca="false">SUM(E64:F64)</f>
        <v>9</v>
      </c>
      <c r="I64" s="64" t="n">
        <f aca="false">+H64/D64*100</f>
        <v>25</v>
      </c>
    </row>
    <row r="65" customFormat="false" ht="12.8" hidden="false" customHeight="false" outlineLevel="0" collapsed="false">
      <c r="A65" s="1" t="n">
        <v>2020</v>
      </c>
      <c r="B65" s="1" t="s">
        <v>155</v>
      </c>
      <c r="C65" s="1" t="s">
        <v>156</v>
      </c>
      <c r="D65" s="73" t="n">
        <v>34</v>
      </c>
      <c r="E65" s="88" t="n">
        <v>2</v>
      </c>
      <c r="F65" s="88" t="n">
        <v>3</v>
      </c>
      <c r="G65" s="88" t="n">
        <v>29</v>
      </c>
      <c r="H65" s="88" t="n">
        <f aca="false">SUM(E65:F65)</f>
        <v>5</v>
      </c>
      <c r="I65" s="64" t="n">
        <f aca="false">+H65/D65*100</f>
        <v>14.7058823529412</v>
      </c>
    </row>
    <row r="66" customFormat="false" ht="12.8" hidden="false" customHeight="false" outlineLevel="0" collapsed="false">
      <c r="A66" s="1" t="n">
        <v>2020</v>
      </c>
      <c r="B66" s="1" t="s">
        <v>453</v>
      </c>
      <c r="C66" s="1" t="s">
        <v>454</v>
      </c>
      <c r="D66" s="73" t="n">
        <v>33</v>
      </c>
      <c r="E66" s="88" t="n">
        <v>10</v>
      </c>
      <c r="F66" s="88" t="n">
        <v>4</v>
      </c>
      <c r="G66" s="88" t="n">
        <v>19</v>
      </c>
      <c r="H66" s="88" t="n">
        <f aca="false">SUM(E66:F66)</f>
        <v>14</v>
      </c>
      <c r="I66" s="64" t="n">
        <f aca="false">+H66/D66*100</f>
        <v>42.4242424242424</v>
      </c>
    </row>
    <row r="67" customFormat="false" ht="12.8" hidden="false" customHeight="false" outlineLevel="0" collapsed="false">
      <c r="A67" s="1" t="n">
        <v>2020</v>
      </c>
      <c r="B67" s="1" t="s">
        <v>223</v>
      </c>
      <c r="C67" s="1" t="s">
        <v>224</v>
      </c>
      <c r="D67" s="73" t="n">
        <v>30</v>
      </c>
      <c r="E67" s="88" t="n">
        <v>5</v>
      </c>
      <c r="F67" s="88" t="n">
        <v>4</v>
      </c>
      <c r="G67" s="88" t="n">
        <v>21</v>
      </c>
      <c r="H67" s="88" t="n">
        <f aca="false">SUM(E67:F67)</f>
        <v>9</v>
      </c>
      <c r="I67" s="64" t="n">
        <f aca="false">+H67/D67*100</f>
        <v>30</v>
      </c>
    </row>
    <row r="68" customFormat="false" ht="12.8" hidden="false" customHeight="false" outlineLevel="0" collapsed="false">
      <c r="A68" s="1" t="n">
        <v>2020</v>
      </c>
      <c r="B68" s="1" t="s">
        <v>369</v>
      </c>
      <c r="C68" s="1" t="s">
        <v>370</v>
      </c>
      <c r="D68" s="73" t="n">
        <v>30</v>
      </c>
      <c r="E68" s="88" t="n">
        <v>19</v>
      </c>
      <c r="F68" s="88"/>
      <c r="G68" s="88" t="n">
        <v>11</v>
      </c>
      <c r="H68" s="88" t="n">
        <f aca="false">SUM(E68:F68)</f>
        <v>19</v>
      </c>
      <c r="I68" s="64" t="n">
        <f aca="false">+H68/D68*100</f>
        <v>63.3333333333333</v>
      </c>
    </row>
    <row r="69" customFormat="false" ht="12.8" hidden="false" customHeight="false" outlineLevel="0" collapsed="false">
      <c r="A69" s="1" t="n">
        <v>2020</v>
      </c>
      <c r="B69" s="1" t="s">
        <v>353</v>
      </c>
      <c r="C69" s="1" t="s">
        <v>354</v>
      </c>
      <c r="D69" s="73" t="n">
        <v>27</v>
      </c>
      <c r="E69" s="88" t="n">
        <v>6</v>
      </c>
      <c r="F69" s="88"/>
      <c r="G69" s="88" t="n">
        <v>21</v>
      </c>
      <c r="H69" s="88" t="n">
        <f aca="false">SUM(E69:F69)</f>
        <v>6</v>
      </c>
      <c r="I69" s="64" t="n">
        <f aca="false">+H69/D69*100</f>
        <v>22.2222222222222</v>
      </c>
    </row>
    <row r="70" customFormat="false" ht="12.8" hidden="false" customHeight="false" outlineLevel="0" collapsed="false">
      <c r="A70" s="1" t="n">
        <v>2020</v>
      </c>
      <c r="B70" s="1" t="s">
        <v>299</v>
      </c>
      <c r="C70" s="1" t="s">
        <v>300</v>
      </c>
      <c r="D70" s="73" t="n">
        <v>27</v>
      </c>
      <c r="E70" s="88"/>
      <c r="F70" s="88"/>
      <c r="G70" s="88" t="n">
        <v>27</v>
      </c>
      <c r="H70" s="88" t="n">
        <f aca="false">SUM(E70:F70)</f>
        <v>0</v>
      </c>
      <c r="I70" s="64" t="n">
        <f aca="false">+H70/D70*100</f>
        <v>0</v>
      </c>
    </row>
    <row r="71" customFormat="false" ht="12.8" hidden="false" customHeight="false" outlineLevel="0" collapsed="false">
      <c r="A71" s="1" t="n">
        <v>2020</v>
      </c>
      <c r="B71" s="1" t="s">
        <v>215</v>
      </c>
      <c r="C71" s="1" t="s">
        <v>216</v>
      </c>
      <c r="D71" s="73" t="n">
        <v>26</v>
      </c>
      <c r="E71" s="88" t="n">
        <v>3</v>
      </c>
      <c r="F71" s="88"/>
      <c r="G71" s="88" t="n">
        <v>23</v>
      </c>
      <c r="H71" s="88" t="n">
        <f aca="false">SUM(E71:F71)</f>
        <v>3</v>
      </c>
      <c r="I71" s="64" t="n">
        <f aca="false">+H71/D71*100</f>
        <v>11.5384615384615</v>
      </c>
    </row>
    <row r="72" customFormat="false" ht="12.8" hidden="false" customHeight="false" outlineLevel="0" collapsed="false">
      <c r="A72" s="1" t="n">
        <v>2020</v>
      </c>
      <c r="B72" s="1" t="s">
        <v>560</v>
      </c>
      <c r="C72" s="1" t="s">
        <v>561</v>
      </c>
      <c r="D72" s="73" t="n">
        <v>26</v>
      </c>
      <c r="E72" s="88" t="n">
        <v>2</v>
      </c>
      <c r="F72" s="88" t="n">
        <v>3</v>
      </c>
      <c r="G72" s="88" t="n">
        <v>21</v>
      </c>
      <c r="H72" s="88" t="n">
        <f aca="false">SUM(E72:F72)</f>
        <v>5</v>
      </c>
      <c r="I72" s="64" t="n">
        <f aca="false">+H72/D72*100</f>
        <v>19.2307692307692</v>
      </c>
    </row>
    <row r="73" customFormat="false" ht="12.8" hidden="false" customHeight="false" outlineLevel="0" collapsed="false">
      <c r="A73" s="1" t="n">
        <v>2020</v>
      </c>
      <c r="B73" s="1" t="s">
        <v>171</v>
      </c>
      <c r="C73" s="1" t="s">
        <v>172</v>
      </c>
      <c r="D73" s="73" t="n">
        <v>24</v>
      </c>
      <c r="E73" s="88" t="n">
        <v>13</v>
      </c>
      <c r="F73" s="88" t="n">
        <v>1</v>
      </c>
      <c r="G73" s="88" t="n">
        <v>10</v>
      </c>
      <c r="H73" s="88" t="n">
        <f aca="false">SUM(E73:F73)</f>
        <v>14</v>
      </c>
      <c r="I73" s="64" t="n">
        <f aca="false">+H73/D73*100</f>
        <v>58.3333333333333</v>
      </c>
    </row>
    <row r="74" customFormat="false" ht="12.8" hidden="false" customHeight="false" outlineLevel="0" collapsed="false">
      <c r="A74" s="1" t="n">
        <v>2020</v>
      </c>
      <c r="B74" s="1" t="s">
        <v>413</v>
      </c>
      <c r="C74" s="1" t="s">
        <v>414</v>
      </c>
      <c r="D74" s="73" t="n">
        <v>22</v>
      </c>
      <c r="E74" s="88"/>
      <c r="F74" s="88"/>
      <c r="G74" s="88" t="n">
        <v>22</v>
      </c>
      <c r="H74" s="88" t="n">
        <f aca="false">SUM(E74:F74)</f>
        <v>0</v>
      </c>
      <c r="I74" s="64" t="n">
        <f aca="false">+H74/D74*100</f>
        <v>0</v>
      </c>
    </row>
    <row r="75" customFormat="false" ht="12.8" hidden="false" customHeight="false" outlineLevel="0" collapsed="false">
      <c r="A75" s="1" t="n">
        <v>2020</v>
      </c>
      <c r="B75" s="1" t="s">
        <v>777</v>
      </c>
      <c r="C75" s="1" t="s">
        <v>778</v>
      </c>
      <c r="D75" s="73" t="n">
        <v>20</v>
      </c>
      <c r="E75" s="88" t="n">
        <v>11</v>
      </c>
      <c r="F75" s="88"/>
      <c r="G75" s="88" t="n">
        <v>9</v>
      </c>
      <c r="H75" s="88" t="n">
        <f aca="false">SUM(E75:F75)</f>
        <v>11</v>
      </c>
      <c r="I75" s="64" t="n">
        <f aca="false">+H75/D75*100</f>
        <v>55</v>
      </c>
    </row>
    <row r="76" customFormat="false" ht="12.8" hidden="false" customHeight="false" outlineLevel="0" collapsed="false">
      <c r="A76" s="1" t="n">
        <v>2020</v>
      </c>
      <c r="B76" s="1" t="s">
        <v>393</v>
      </c>
      <c r="C76" s="1" t="s">
        <v>394</v>
      </c>
      <c r="D76" s="73" t="n">
        <v>19</v>
      </c>
      <c r="E76" s="88" t="n">
        <v>4</v>
      </c>
      <c r="F76" s="88"/>
      <c r="G76" s="88" t="n">
        <v>15</v>
      </c>
      <c r="H76" s="88" t="n">
        <f aca="false">SUM(E76:F76)</f>
        <v>4</v>
      </c>
      <c r="I76" s="64" t="n">
        <f aca="false">+H76/D76*100</f>
        <v>21.0526315789474</v>
      </c>
    </row>
    <row r="77" customFormat="false" ht="12.8" hidden="false" customHeight="false" outlineLevel="0" collapsed="false">
      <c r="A77" s="1" t="n">
        <v>2020</v>
      </c>
      <c r="B77" s="1" t="s">
        <v>303</v>
      </c>
      <c r="C77" s="1" t="s">
        <v>304</v>
      </c>
      <c r="D77" s="73" t="n">
        <v>17</v>
      </c>
      <c r="E77" s="88"/>
      <c r="F77" s="88" t="n">
        <v>8</v>
      </c>
      <c r="G77" s="88" t="n">
        <v>9</v>
      </c>
      <c r="H77" s="88" t="n">
        <f aca="false">SUM(E77:F77)</f>
        <v>8</v>
      </c>
      <c r="I77" s="64" t="n">
        <f aca="false">+H77/D77*100</f>
        <v>47.0588235294118</v>
      </c>
    </row>
    <row r="78" customFormat="false" ht="12.8" hidden="false" customHeight="false" outlineLevel="0" collapsed="false">
      <c r="A78" s="1" t="n">
        <v>2020</v>
      </c>
      <c r="B78" s="1" t="s">
        <v>532</v>
      </c>
      <c r="C78" s="1" t="s">
        <v>865</v>
      </c>
      <c r="D78" s="73" t="n">
        <v>17</v>
      </c>
      <c r="E78" s="88" t="n">
        <v>4</v>
      </c>
      <c r="F78" s="88" t="n">
        <v>8</v>
      </c>
      <c r="G78" s="88" t="n">
        <v>5</v>
      </c>
      <c r="H78" s="88" t="n">
        <f aca="false">SUM(E78:F78)</f>
        <v>12</v>
      </c>
      <c r="I78" s="64" t="n">
        <f aca="false">+H78/D78*100</f>
        <v>70.5882352941177</v>
      </c>
    </row>
    <row r="79" customFormat="false" ht="12.8" hidden="false" customHeight="false" outlineLevel="0" collapsed="false">
      <c r="A79" s="1" t="n">
        <v>2020</v>
      </c>
      <c r="B79" s="1" t="s">
        <v>409</v>
      </c>
      <c r="C79" s="1" t="s">
        <v>410</v>
      </c>
      <c r="D79" s="73" t="n">
        <v>16</v>
      </c>
      <c r="E79" s="88" t="n">
        <v>1</v>
      </c>
      <c r="F79" s="88" t="n">
        <v>1</v>
      </c>
      <c r="G79" s="88" t="n">
        <v>14</v>
      </c>
      <c r="H79" s="88" t="n">
        <f aca="false">SUM(E79:F79)</f>
        <v>2</v>
      </c>
      <c r="I79" s="64" t="n">
        <f aca="false">+H79/D79*100</f>
        <v>12.5</v>
      </c>
    </row>
    <row r="80" customFormat="false" ht="12.8" hidden="false" customHeight="false" outlineLevel="0" collapsed="false">
      <c r="A80" s="1" t="n">
        <v>2020</v>
      </c>
      <c r="B80" s="1" t="s">
        <v>468</v>
      </c>
      <c r="C80" s="1" t="s">
        <v>469</v>
      </c>
      <c r="D80" s="73" t="n">
        <v>16</v>
      </c>
      <c r="E80" s="88"/>
      <c r="F80" s="88" t="n">
        <v>2</v>
      </c>
      <c r="G80" s="88" t="n">
        <v>14</v>
      </c>
      <c r="H80" s="88" t="n">
        <f aca="false">SUM(E80:F80)</f>
        <v>2</v>
      </c>
      <c r="I80" s="64" t="n">
        <f aca="false">+H80/D80*100</f>
        <v>12.5</v>
      </c>
    </row>
    <row r="81" customFormat="false" ht="12.8" hidden="false" customHeight="false" outlineLevel="0" collapsed="false">
      <c r="A81" s="1" t="n">
        <v>2020</v>
      </c>
      <c r="B81" s="1" t="s">
        <v>345</v>
      </c>
      <c r="C81" s="1" t="s">
        <v>346</v>
      </c>
      <c r="D81" s="73" t="n">
        <v>15</v>
      </c>
      <c r="E81" s="88" t="n">
        <v>4</v>
      </c>
      <c r="F81" s="88" t="n">
        <v>2</v>
      </c>
      <c r="G81" s="88" t="n">
        <v>9</v>
      </c>
      <c r="H81" s="88" t="n">
        <f aca="false">SUM(E81:F81)</f>
        <v>6</v>
      </c>
      <c r="I81" s="64" t="n">
        <f aca="false">+H81/D81*100</f>
        <v>40</v>
      </c>
    </row>
    <row r="82" customFormat="false" ht="12.8" hidden="false" customHeight="false" outlineLevel="0" collapsed="false">
      <c r="A82" s="1" t="n">
        <v>2020</v>
      </c>
      <c r="B82" s="1" t="s">
        <v>604</v>
      </c>
      <c r="C82" s="1" t="s">
        <v>605</v>
      </c>
      <c r="D82" s="73" t="n">
        <v>13</v>
      </c>
      <c r="E82" s="88"/>
      <c r="F82" s="88"/>
      <c r="G82" s="88" t="n">
        <v>13</v>
      </c>
      <c r="H82" s="88" t="n">
        <f aca="false">SUM(E82:F82)</f>
        <v>0</v>
      </c>
      <c r="I82" s="64" t="n">
        <f aca="false">+H82/D82*100</f>
        <v>0</v>
      </c>
    </row>
    <row r="83" customFormat="false" ht="12.8" hidden="false" customHeight="false" outlineLevel="0" collapsed="false">
      <c r="A83" s="1" t="n">
        <v>2020</v>
      </c>
      <c r="B83" s="1" t="s">
        <v>163</v>
      </c>
      <c r="C83" s="1" t="s">
        <v>164</v>
      </c>
      <c r="D83" s="73" t="n">
        <v>12</v>
      </c>
      <c r="E83" s="88"/>
      <c r="F83" s="88"/>
      <c r="G83" s="88" t="n">
        <v>12</v>
      </c>
      <c r="H83" s="88" t="n">
        <f aca="false">SUM(E83:F83)</f>
        <v>0</v>
      </c>
      <c r="I83" s="64" t="n">
        <f aca="false">+H83/D83*100</f>
        <v>0</v>
      </c>
    </row>
    <row r="84" customFormat="false" ht="12.8" hidden="false" customHeight="false" outlineLevel="0" collapsed="false">
      <c r="A84" s="1" t="n">
        <v>2020</v>
      </c>
      <c r="B84" s="1" t="s">
        <v>616</v>
      </c>
      <c r="C84" s="1" t="s">
        <v>748</v>
      </c>
      <c r="D84" s="73" t="n">
        <v>11</v>
      </c>
      <c r="E84" s="88" t="n">
        <v>1</v>
      </c>
      <c r="F84" s="88" t="n">
        <v>0</v>
      </c>
      <c r="G84" s="88" t="n">
        <v>10</v>
      </c>
      <c r="H84" s="88" t="n">
        <f aca="false">SUM(E84:F84)</f>
        <v>1</v>
      </c>
      <c r="I84" s="64" t="n">
        <f aca="false">+H84/D84*100</f>
        <v>9.09090909090909</v>
      </c>
    </row>
    <row r="85" customFormat="false" ht="12.8" hidden="false" customHeight="false" outlineLevel="0" collapsed="false">
      <c r="A85" s="1" t="n">
        <v>2020</v>
      </c>
      <c r="B85" s="1" t="s">
        <v>287</v>
      </c>
      <c r="C85" s="1" t="s">
        <v>288</v>
      </c>
      <c r="D85" s="73" t="n">
        <v>9</v>
      </c>
      <c r="E85" s="88" t="n">
        <v>1</v>
      </c>
      <c r="F85" s="88" t="n">
        <v>1</v>
      </c>
      <c r="G85" s="88" t="n">
        <v>7</v>
      </c>
      <c r="H85" s="88" t="n">
        <f aca="false">SUM(E85:F85)</f>
        <v>2</v>
      </c>
      <c r="I85" s="64" t="n">
        <f aca="false">+H85/D85*100</f>
        <v>22.2222222222222</v>
      </c>
    </row>
    <row r="86" customFormat="false" ht="12.8" hidden="false" customHeight="false" outlineLevel="0" collapsed="false">
      <c r="A86" s="1" t="n">
        <v>2020</v>
      </c>
      <c r="B86" s="1" t="s">
        <v>425</v>
      </c>
      <c r="C86" s="1" t="s">
        <v>426</v>
      </c>
      <c r="D86" s="73" t="n">
        <v>8</v>
      </c>
      <c r="E86" s="88" t="n">
        <v>1</v>
      </c>
      <c r="F86" s="88"/>
      <c r="G86" s="88" t="n">
        <v>7</v>
      </c>
      <c r="H86" s="88" t="n">
        <f aca="false">SUM(E86:F86)</f>
        <v>1</v>
      </c>
      <c r="I86" s="64" t="n">
        <f aca="false">+H86/D86*100</f>
        <v>12.5</v>
      </c>
    </row>
    <row r="87" customFormat="false" ht="12.8" hidden="false" customHeight="false" outlineLevel="0" collapsed="false">
      <c r="A87" s="1" t="n">
        <v>2020</v>
      </c>
      <c r="B87" s="1" t="s">
        <v>588</v>
      </c>
      <c r="C87" s="1" t="s">
        <v>589</v>
      </c>
      <c r="D87" s="73" t="n">
        <v>8</v>
      </c>
      <c r="E87" s="88" t="n">
        <v>4</v>
      </c>
      <c r="F87" s="88"/>
      <c r="G87" s="88" t="n">
        <v>4</v>
      </c>
      <c r="H87" s="88" t="n">
        <f aca="false">SUM(E87:F87)</f>
        <v>4</v>
      </c>
      <c r="I87" s="64" t="n">
        <f aca="false">+H87/D87*100</f>
        <v>50</v>
      </c>
    </row>
    <row r="88" customFormat="false" ht="12.8" hidden="false" customHeight="false" outlineLevel="0" collapsed="false">
      <c r="A88" s="1" t="n">
        <v>2020</v>
      </c>
      <c r="B88" s="1" t="s">
        <v>536</v>
      </c>
      <c r="C88" s="1" t="s">
        <v>537</v>
      </c>
      <c r="D88" s="73" t="n">
        <v>8</v>
      </c>
      <c r="E88" s="88"/>
      <c r="F88" s="88" t="n">
        <v>5</v>
      </c>
      <c r="G88" s="88" t="n">
        <v>3</v>
      </c>
      <c r="H88" s="88" t="n">
        <f aca="false">SUM(E88:F88)</f>
        <v>5</v>
      </c>
      <c r="I88" s="64" t="n">
        <f aca="false">+H88/D88*100</f>
        <v>62.5</v>
      </c>
    </row>
    <row r="89" customFormat="false" ht="12.8" hidden="false" customHeight="false" outlineLevel="0" collapsed="false">
      <c r="A89" s="1" t="n">
        <v>2020</v>
      </c>
      <c r="B89" s="1" t="s">
        <v>445</v>
      </c>
      <c r="C89" s="1" t="s">
        <v>446</v>
      </c>
      <c r="D89" s="73" t="n">
        <v>7</v>
      </c>
      <c r="E89" s="88" t="n">
        <v>6</v>
      </c>
      <c r="F89" s="88" t="n">
        <v>1</v>
      </c>
      <c r="G89" s="88" t="n">
        <v>0</v>
      </c>
      <c r="H89" s="88" t="n">
        <f aca="false">SUM(E89:F89)</f>
        <v>7</v>
      </c>
      <c r="I89" s="64" t="n">
        <f aca="false">+H89/D89*100</f>
        <v>100</v>
      </c>
    </row>
    <row r="90" customFormat="false" ht="12.8" hidden="false" customHeight="false" outlineLevel="0" collapsed="false">
      <c r="A90" s="1" t="n">
        <v>2020</v>
      </c>
      <c r="B90" s="1" t="s">
        <v>349</v>
      </c>
      <c r="C90" s="1" t="s">
        <v>350</v>
      </c>
      <c r="D90" s="73" t="n">
        <v>6</v>
      </c>
      <c r="E90" s="88" t="n">
        <v>2</v>
      </c>
      <c r="F90" s="88"/>
      <c r="G90" s="88" t="n">
        <v>4</v>
      </c>
      <c r="H90" s="88" t="n">
        <f aca="false">SUM(E90:F90)</f>
        <v>2</v>
      </c>
      <c r="I90" s="64" t="n">
        <f aca="false">+H90/D90*100</f>
        <v>33.3333333333333</v>
      </c>
    </row>
    <row r="91" customFormat="false" ht="12.8" hidden="false" customHeight="false" outlineLevel="0" collapsed="false">
      <c r="A91" s="1" t="n">
        <v>2020</v>
      </c>
      <c r="B91" s="1" t="s">
        <v>461</v>
      </c>
      <c r="C91" s="1" t="s">
        <v>462</v>
      </c>
      <c r="D91" s="73" t="n">
        <v>6</v>
      </c>
      <c r="E91" s="88" t="n">
        <v>2</v>
      </c>
      <c r="F91" s="88"/>
      <c r="G91" s="88" t="n">
        <v>4</v>
      </c>
      <c r="H91" s="88" t="n">
        <f aca="false">SUM(E91:F91)</f>
        <v>2</v>
      </c>
      <c r="I91" s="64" t="n">
        <f aca="false">+H91/D91*100</f>
        <v>33.3333333333333</v>
      </c>
    </row>
    <row r="92" customFormat="false" ht="12.8" hidden="false" customHeight="false" outlineLevel="0" collapsed="false">
      <c r="A92" s="1" t="n">
        <v>2020</v>
      </c>
      <c r="B92" s="1" t="s">
        <v>592</v>
      </c>
      <c r="C92" s="1" t="s">
        <v>593</v>
      </c>
      <c r="D92" s="73" t="n">
        <v>5</v>
      </c>
      <c r="E92" s="88"/>
      <c r="F92" s="88"/>
      <c r="G92" s="88" t="n">
        <v>5</v>
      </c>
      <c r="H92" s="88" t="n">
        <f aca="false">SUM(E92:F92)</f>
        <v>0</v>
      </c>
      <c r="I92" s="64" t="n">
        <f aca="false">+H92/D92*100</f>
        <v>0</v>
      </c>
    </row>
    <row r="93" customFormat="false" ht="12.8" hidden="false" customHeight="false" outlineLevel="0" collapsed="false">
      <c r="A93" s="1" t="n">
        <v>2020</v>
      </c>
      <c r="B93" s="1" t="s">
        <v>596</v>
      </c>
      <c r="C93" s="1" t="s">
        <v>597</v>
      </c>
      <c r="D93" s="73" t="n">
        <v>5</v>
      </c>
      <c r="E93" s="88"/>
      <c r="F93" s="88"/>
      <c r="G93" s="88" t="n">
        <v>5</v>
      </c>
      <c r="H93" s="88" t="n">
        <f aca="false">SUM(E93:F93)</f>
        <v>0</v>
      </c>
      <c r="I93" s="64" t="n">
        <f aca="false">+H93/D93*100</f>
        <v>0</v>
      </c>
    </row>
    <row r="94" customFormat="false" ht="12.8" hidden="false" customHeight="false" outlineLevel="0" collapsed="false">
      <c r="A94" s="1" t="n">
        <v>2020</v>
      </c>
      <c r="B94" s="1" t="s">
        <v>159</v>
      </c>
      <c r="C94" s="1" t="s">
        <v>160</v>
      </c>
      <c r="D94" s="73" t="n">
        <v>4</v>
      </c>
      <c r="E94" s="88"/>
      <c r="F94" s="88" t="n">
        <v>1</v>
      </c>
      <c r="G94" s="88" t="n">
        <v>3</v>
      </c>
      <c r="H94" s="88" t="n">
        <f aca="false">SUM(E94:F94)</f>
        <v>1</v>
      </c>
      <c r="I94" s="64" t="n">
        <f aca="false">+H94/D94*100</f>
        <v>25</v>
      </c>
    </row>
    <row r="95" customFormat="false" ht="12.8" hidden="false" customHeight="false" outlineLevel="0" collapsed="false">
      <c r="A95" s="1" t="n">
        <v>2020</v>
      </c>
      <c r="B95" s="1" t="s">
        <v>337</v>
      </c>
      <c r="C95" s="1" t="s">
        <v>338</v>
      </c>
      <c r="D95" s="73" t="n">
        <v>4</v>
      </c>
      <c r="E95" s="88" t="n">
        <v>2</v>
      </c>
      <c r="F95" s="88"/>
      <c r="G95" s="88" t="n">
        <v>2</v>
      </c>
      <c r="H95" s="88" t="n">
        <f aca="false">SUM(E95:F95)</f>
        <v>2</v>
      </c>
      <c r="I95" s="64" t="n">
        <f aca="false">+H95/D95*100</f>
        <v>50</v>
      </c>
    </row>
    <row r="96" customFormat="false" ht="12.8" hidden="false" customHeight="false" outlineLevel="0" collapsed="false">
      <c r="A96" s="1" t="n">
        <v>2020</v>
      </c>
      <c r="B96" s="1" t="s">
        <v>528</v>
      </c>
      <c r="C96" s="1" t="s">
        <v>529</v>
      </c>
      <c r="D96" s="73" t="n">
        <v>4</v>
      </c>
      <c r="E96" s="88"/>
      <c r="F96" s="88"/>
      <c r="G96" s="88" t="n">
        <v>4</v>
      </c>
      <c r="H96" s="88" t="n">
        <f aca="false">SUM(E96:F96)</f>
        <v>0</v>
      </c>
      <c r="I96" s="64" t="n">
        <f aca="false">+H96/D96*100</f>
        <v>0</v>
      </c>
    </row>
    <row r="97" customFormat="false" ht="12.8" hidden="false" customHeight="false" outlineLevel="0" collapsed="false">
      <c r="A97" s="1" t="n">
        <v>2020</v>
      </c>
      <c r="B97" s="1" t="s">
        <v>624</v>
      </c>
      <c r="C97" s="1" t="s">
        <v>625</v>
      </c>
      <c r="D97" s="73" t="n">
        <v>4</v>
      </c>
      <c r="E97" s="88"/>
      <c r="F97" s="88"/>
      <c r="G97" s="88" t="n">
        <v>4</v>
      </c>
      <c r="H97" s="88" t="n">
        <f aca="false">SUM(E97:F97)</f>
        <v>0</v>
      </c>
      <c r="I97" s="64" t="n">
        <f aca="false">+H97/D97*100</f>
        <v>0</v>
      </c>
    </row>
    <row r="98" customFormat="false" ht="12.8" hidden="false" customHeight="false" outlineLevel="0" collapsed="false">
      <c r="A98" s="1" t="n">
        <v>2020</v>
      </c>
      <c r="B98" s="1" t="s">
        <v>508</v>
      </c>
      <c r="C98" s="1" t="s">
        <v>509</v>
      </c>
      <c r="D98" s="73" t="n">
        <v>3</v>
      </c>
      <c r="E98" s="88" t="n">
        <v>1</v>
      </c>
      <c r="F98" s="88" t="n">
        <v>1</v>
      </c>
      <c r="G98" s="88" t="n">
        <v>1</v>
      </c>
      <c r="H98" s="88" t="n">
        <f aca="false">SUM(E98:F98)</f>
        <v>2</v>
      </c>
      <c r="I98" s="64" t="n">
        <f aca="false">+H98/D98*100</f>
        <v>66.6666666666667</v>
      </c>
    </row>
    <row r="99" customFormat="false" ht="12.8" hidden="false" customHeight="false" outlineLevel="0" collapsed="false">
      <c r="A99" s="1" t="n">
        <v>2020</v>
      </c>
      <c r="B99" s="1" t="s">
        <v>195</v>
      </c>
      <c r="C99" s="1" t="s">
        <v>196</v>
      </c>
      <c r="D99" s="73" t="n">
        <v>3</v>
      </c>
      <c r="E99" s="88"/>
      <c r="F99" s="88"/>
      <c r="G99" s="88" t="n">
        <v>3</v>
      </c>
      <c r="H99" s="88" t="n">
        <f aca="false">SUM(E99:F99)</f>
        <v>0</v>
      </c>
      <c r="I99" s="64" t="n">
        <f aca="false">+H99/D99*100</f>
        <v>0</v>
      </c>
    </row>
    <row r="100" customFormat="false" ht="12.8" hidden="false" customHeight="false" outlineLevel="0" collapsed="false">
      <c r="A100" s="1" t="n">
        <v>2020</v>
      </c>
      <c r="B100" s="1" t="s">
        <v>377</v>
      </c>
      <c r="C100" s="1" t="s">
        <v>378</v>
      </c>
      <c r="D100" s="73" t="n">
        <v>3</v>
      </c>
      <c r="E100" s="88"/>
      <c r="F100" s="88"/>
      <c r="G100" s="88" t="n">
        <v>3</v>
      </c>
      <c r="H100" s="88" t="n">
        <f aca="false">SUM(E100:F100)</f>
        <v>0</v>
      </c>
      <c r="I100" s="64" t="n">
        <f aca="false">+H100/D100*100</f>
        <v>0</v>
      </c>
    </row>
    <row r="101" customFormat="false" ht="12.8" hidden="false" customHeight="false" outlineLevel="0" collapsed="false">
      <c r="A101" s="1" t="n">
        <v>2020</v>
      </c>
      <c r="B101" s="1" t="s">
        <v>580</v>
      </c>
      <c r="C101" s="1" t="s">
        <v>581</v>
      </c>
      <c r="D101" s="73" t="n">
        <v>3</v>
      </c>
      <c r="E101" s="88"/>
      <c r="F101" s="88"/>
      <c r="G101" s="88" t="n">
        <v>3</v>
      </c>
      <c r="H101" s="88" t="n">
        <f aca="false">SUM(E101:F101)</f>
        <v>0</v>
      </c>
      <c r="I101" s="64" t="n">
        <f aca="false">+H101/D101*100</f>
        <v>0</v>
      </c>
    </row>
    <row r="102" customFormat="false" ht="12.8" hidden="false" customHeight="false" outlineLevel="0" collapsed="false">
      <c r="A102" s="1" t="n">
        <v>2020</v>
      </c>
      <c r="B102" s="1" t="s">
        <v>564</v>
      </c>
      <c r="C102" s="1" t="s">
        <v>565</v>
      </c>
      <c r="D102" s="73" t="n">
        <v>3</v>
      </c>
      <c r="E102" s="88" t="n">
        <v>1</v>
      </c>
      <c r="F102" s="88"/>
      <c r="G102" s="88" t="n">
        <v>2</v>
      </c>
      <c r="H102" s="88" t="n">
        <f aca="false">SUM(E102:F102)</f>
        <v>1</v>
      </c>
      <c r="I102" s="64" t="n">
        <f aca="false">+H102/D102*100</f>
        <v>33.3333333333333</v>
      </c>
    </row>
    <row r="103" customFormat="false" ht="12.8" hidden="false" customHeight="false" outlineLevel="0" collapsed="false">
      <c r="A103" s="1" t="n">
        <v>2020</v>
      </c>
      <c r="B103" s="1" t="s">
        <v>123</v>
      </c>
      <c r="C103" s="1" t="s">
        <v>124</v>
      </c>
      <c r="D103" s="73" t="n">
        <v>2</v>
      </c>
      <c r="E103" s="88" t="n">
        <v>0</v>
      </c>
      <c r="F103" s="88" t="n">
        <v>0</v>
      </c>
      <c r="G103" s="88" t="n">
        <v>2</v>
      </c>
      <c r="H103" s="88" t="n">
        <f aca="false">SUM(E103:F103)</f>
        <v>0</v>
      </c>
      <c r="I103" s="64" t="n">
        <f aca="false">+H103/D103*100</f>
        <v>0</v>
      </c>
    </row>
    <row r="104" customFormat="false" ht="12.8" hidden="false" customHeight="false" outlineLevel="0" collapsed="false">
      <c r="A104" s="1" t="n">
        <v>2020</v>
      </c>
      <c r="B104" s="1" t="s">
        <v>167</v>
      </c>
      <c r="C104" s="1" t="s">
        <v>168</v>
      </c>
      <c r="D104" s="73" t="n">
        <v>2</v>
      </c>
      <c r="E104" s="88" t="n">
        <v>1</v>
      </c>
      <c r="F104" s="88"/>
      <c r="G104" s="88" t="n">
        <v>1</v>
      </c>
      <c r="H104" s="88" t="n">
        <f aca="false">SUM(E104:F104)</f>
        <v>1</v>
      </c>
      <c r="I104" s="64" t="n">
        <f aca="false">+H104/D104*100</f>
        <v>50</v>
      </c>
    </row>
    <row r="105" customFormat="false" ht="12.8" hidden="false" customHeight="false" outlineLevel="0" collapsed="false">
      <c r="A105" s="1" t="n">
        <v>2020</v>
      </c>
      <c r="B105" s="1" t="s">
        <v>219</v>
      </c>
      <c r="C105" s="1" t="s">
        <v>220</v>
      </c>
      <c r="D105" s="73" t="n">
        <v>2</v>
      </c>
      <c r="E105" s="88"/>
      <c r="F105" s="88"/>
      <c r="G105" s="88" t="n">
        <v>2</v>
      </c>
      <c r="H105" s="88" t="n">
        <f aca="false">SUM(E105:F105)</f>
        <v>0</v>
      </c>
      <c r="I105" s="64" t="n">
        <f aca="false">+H105/D105*100</f>
        <v>0</v>
      </c>
    </row>
    <row r="106" customFormat="false" ht="12.8" hidden="false" customHeight="false" outlineLevel="0" collapsed="false">
      <c r="A106" s="1" t="n">
        <v>2020</v>
      </c>
      <c r="B106" s="1" t="s">
        <v>365</v>
      </c>
      <c r="C106" s="1" t="s">
        <v>783</v>
      </c>
      <c r="D106" s="73" t="n">
        <v>2</v>
      </c>
      <c r="E106" s="88" t="n">
        <v>1</v>
      </c>
      <c r="F106" s="88"/>
      <c r="G106" s="88" t="n">
        <v>1</v>
      </c>
      <c r="H106" s="88" t="n">
        <f aca="false">SUM(E106:F106)</f>
        <v>1</v>
      </c>
      <c r="I106" s="64" t="n">
        <f aca="false">+H106/D106*100</f>
        <v>50</v>
      </c>
    </row>
    <row r="107" customFormat="false" ht="12.8" hidden="false" customHeight="false" outlineLevel="0" collapsed="false">
      <c r="A107" s="1" t="n">
        <v>2020</v>
      </c>
      <c r="B107" s="1" t="s">
        <v>307</v>
      </c>
      <c r="C107" s="1" t="s">
        <v>308</v>
      </c>
      <c r="D107" s="73" t="n">
        <v>2</v>
      </c>
      <c r="E107" s="88"/>
      <c r="F107" s="88"/>
      <c r="G107" s="88" t="n">
        <v>2</v>
      </c>
      <c r="H107" s="88" t="n">
        <f aca="false">SUM(E107:F107)</f>
        <v>0</v>
      </c>
      <c r="I107" s="64" t="n">
        <f aca="false">+H107/D107*100</f>
        <v>0</v>
      </c>
    </row>
    <row r="108" customFormat="false" ht="12.8" hidden="false" customHeight="false" outlineLevel="0" collapsed="false">
      <c r="A108" s="1" t="n">
        <v>2020</v>
      </c>
      <c r="B108" s="1" t="s">
        <v>333</v>
      </c>
      <c r="C108" s="1" t="s">
        <v>334</v>
      </c>
      <c r="D108" s="73" t="n">
        <v>2</v>
      </c>
      <c r="E108" s="88"/>
      <c r="F108" s="88"/>
      <c r="G108" s="88" t="n">
        <v>2</v>
      </c>
      <c r="H108" s="88" t="n">
        <f aca="false">SUM(E108:F108)</f>
        <v>0</v>
      </c>
      <c r="I108" s="64" t="n">
        <f aca="false">+H108/D108*100</f>
        <v>0</v>
      </c>
    </row>
    <row r="109" customFormat="false" ht="12.8" hidden="false" customHeight="false" outlineLevel="0" collapsed="false">
      <c r="A109" s="1" t="n">
        <v>2020</v>
      </c>
      <c r="B109" s="1" t="s">
        <v>441</v>
      </c>
      <c r="C109" s="1" t="s">
        <v>442</v>
      </c>
      <c r="D109" s="73" t="n">
        <v>2</v>
      </c>
      <c r="E109" s="88"/>
      <c r="F109" s="88"/>
      <c r="G109" s="88" t="n">
        <v>2</v>
      </c>
      <c r="H109" s="88" t="n">
        <f aca="false">SUM(E109:F109)</f>
        <v>0</v>
      </c>
      <c r="I109" s="64" t="n">
        <f aca="false">+H109/D109*100</f>
        <v>0</v>
      </c>
    </row>
    <row r="110" customFormat="false" ht="12.8" hidden="false" customHeight="false" outlineLevel="0" collapsed="false">
      <c r="A110" s="1" t="n">
        <v>2020</v>
      </c>
      <c r="B110" s="1" t="s">
        <v>175</v>
      </c>
      <c r="C110" s="1" t="s">
        <v>658</v>
      </c>
      <c r="D110" s="73" t="n">
        <v>1</v>
      </c>
      <c r="E110" s="88"/>
      <c r="F110" s="88"/>
      <c r="G110" s="88" t="n">
        <v>1</v>
      </c>
      <c r="H110" s="88" t="n">
        <f aca="false">SUM(E110:F110)</f>
        <v>0</v>
      </c>
      <c r="I110" s="64" t="n">
        <f aca="false">+H110/D110*100</f>
        <v>0</v>
      </c>
    </row>
    <row r="111" customFormat="false" ht="12.8" hidden="false" customHeight="false" outlineLevel="0" collapsed="false">
      <c r="A111" s="1" t="n">
        <v>2020</v>
      </c>
      <c r="B111" s="1" t="s">
        <v>887</v>
      </c>
      <c r="C111" s="1" t="s">
        <v>785</v>
      </c>
      <c r="D111" s="73" t="n">
        <v>1</v>
      </c>
      <c r="E111" s="88" t="n">
        <v>1</v>
      </c>
      <c r="F111" s="88"/>
      <c r="G111" s="88" t="n">
        <v>0</v>
      </c>
      <c r="H111" s="88" t="n">
        <f aca="false">SUM(E111:F111)</f>
        <v>1</v>
      </c>
      <c r="I111" s="64" t="n">
        <f aca="false">+H111/D111*100</f>
        <v>100</v>
      </c>
    </row>
    <row r="112" customFormat="false" ht="12.8" hidden="false" customHeight="false" outlineLevel="0" collapsed="false">
      <c r="A112" s="1" t="n">
        <v>2020</v>
      </c>
      <c r="B112" s="1" t="s">
        <v>888</v>
      </c>
      <c r="C112" s="1" t="s">
        <v>794</v>
      </c>
      <c r="D112" s="73" t="n">
        <v>1</v>
      </c>
      <c r="E112" s="88" t="n">
        <v>1</v>
      </c>
      <c r="F112" s="88"/>
      <c r="G112" s="88" t="n">
        <v>0</v>
      </c>
      <c r="H112" s="88" t="n">
        <f aca="false">SUM(E112:F112)</f>
        <v>1</v>
      </c>
      <c r="I112" s="64" t="n">
        <f aca="false">+H112/D112*100</f>
        <v>100</v>
      </c>
    </row>
    <row r="113" customFormat="false" ht="12.8" hidden="false" customHeight="false" outlineLevel="0" collapsed="false">
      <c r="A113" s="1" t="n">
        <v>2020</v>
      </c>
      <c r="B113" s="1" t="s">
        <v>544</v>
      </c>
      <c r="C113" s="1" t="s">
        <v>889</v>
      </c>
      <c r="D113" s="73" t="n">
        <v>1</v>
      </c>
      <c r="E113" s="88"/>
      <c r="F113" s="88"/>
      <c r="G113" s="88"/>
      <c r="H113" s="88" t="n">
        <f aca="false">SUM(E113:F113)</f>
        <v>0</v>
      </c>
      <c r="I113" s="64" t="n">
        <f aca="false">+H113/D113*100</f>
        <v>0</v>
      </c>
    </row>
    <row r="114" customFormat="false" ht="12.8" hidden="false" customHeight="false" outlineLevel="0" collapsed="false">
      <c r="A114" s="1" t="n">
        <v>2020</v>
      </c>
      <c r="B114" s="1" t="s">
        <v>807</v>
      </c>
      <c r="C114" s="1" t="s">
        <v>808</v>
      </c>
      <c r="D114" s="73" t="n">
        <v>1</v>
      </c>
      <c r="E114" s="88"/>
      <c r="F114" s="88"/>
      <c r="G114" s="88" t="n">
        <v>1</v>
      </c>
      <c r="H114" s="88" t="n">
        <f aca="false">SUM(E114:F114)</f>
        <v>0</v>
      </c>
      <c r="I114" s="64" t="n">
        <f aca="false">+H114/D114*100</f>
        <v>0</v>
      </c>
    </row>
    <row r="115" customFormat="false" ht="12.8" hidden="false" customHeight="false" outlineLevel="0" collapsed="false">
      <c r="A115" s="1" t="n">
        <v>2020</v>
      </c>
      <c r="B115" s="1" t="s">
        <v>315</v>
      </c>
      <c r="C115" s="1" t="s">
        <v>316</v>
      </c>
      <c r="D115" s="73" t="n">
        <v>1</v>
      </c>
      <c r="E115" s="88"/>
      <c r="F115" s="88"/>
      <c r="G115" s="88" t="n">
        <v>1</v>
      </c>
      <c r="H115" s="88" t="n">
        <f aca="false">SUM(E115:F115)</f>
        <v>0</v>
      </c>
      <c r="I115" s="64" t="n">
        <f aca="false">+H115/D115*100</f>
        <v>0</v>
      </c>
    </row>
    <row r="116" customFormat="false" ht="12.8" hidden="false" customHeight="false" outlineLevel="0" collapsed="false">
      <c r="A116" s="1" t="n">
        <v>2020</v>
      </c>
      <c r="B116" s="1" t="s">
        <v>319</v>
      </c>
      <c r="C116" s="1" t="s">
        <v>320</v>
      </c>
      <c r="D116" s="73" t="n">
        <v>1</v>
      </c>
      <c r="E116" s="88" t="n">
        <v>1</v>
      </c>
      <c r="F116" s="88"/>
      <c r="G116" s="88" t="n">
        <v>0</v>
      </c>
      <c r="H116" s="88" t="n">
        <f aca="false">SUM(E116:F116)</f>
        <v>1</v>
      </c>
      <c r="I116" s="64" t="n">
        <f aca="false">+H116/D116*100</f>
        <v>100</v>
      </c>
    </row>
    <row r="117" customFormat="false" ht="12.8" hidden="false" customHeight="false" outlineLevel="0" collapsed="false">
      <c r="A117" s="1" t="n">
        <v>2020</v>
      </c>
      <c r="B117" s="1" t="s">
        <v>721</v>
      </c>
      <c r="C117" s="1" t="s">
        <v>722</v>
      </c>
      <c r="D117" s="73" t="n">
        <v>1</v>
      </c>
      <c r="E117" s="88"/>
      <c r="F117" s="88"/>
      <c r="G117" s="88" t="n">
        <v>1</v>
      </c>
      <c r="H117" s="88" t="n">
        <f aca="false">SUM(E117:F117)</f>
        <v>0</v>
      </c>
      <c r="I117" s="64" t="n">
        <f aca="false">+H117/D117*100</f>
        <v>0</v>
      </c>
    </row>
    <row r="118" customFormat="false" ht="12.8" hidden="false" customHeight="false" outlineLevel="0" collapsed="false">
      <c r="A118" s="1" t="n">
        <v>2020</v>
      </c>
      <c r="B118" s="1" t="s">
        <v>341</v>
      </c>
      <c r="C118" s="1" t="s">
        <v>675</v>
      </c>
      <c r="D118" s="73" t="n">
        <v>1</v>
      </c>
      <c r="E118" s="88"/>
      <c r="F118" s="88"/>
      <c r="G118" s="88" t="n">
        <v>1</v>
      </c>
      <c r="H118" s="88" t="n">
        <f aca="false">SUM(E118:F118)</f>
        <v>0</v>
      </c>
      <c r="I118" s="64" t="n">
        <f aca="false">+H118/D118*100</f>
        <v>0</v>
      </c>
    </row>
    <row r="119" customFormat="false" ht="12.8" hidden="false" customHeight="false" outlineLevel="0" collapsed="false">
      <c r="A119" s="1" t="n">
        <v>2020</v>
      </c>
      <c r="B119" s="1" t="s">
        <v>437</v>
      </c>
      <c r="C119" s="1" t="s">
        <v>438</v>
      </c>
      <c r="D119" s="73" t="n">
        <v>1</v>
      </c>
      <c r="E119" s="88"/>
      <c r="F119" s="88"/>
      <c r="G119" s="88" t="n">
        <v>1</v>
      </c>
      <c r="H119" s="88" t="n">
        <f aca="false">SUM(E119:F119)</f>
        <v>0</v>
      </c>
      <c r="I119" s="64" t="n">
        <f aca="false">+H119/D119*100</f>
        <v>0</v>
      </c>
    </row>
    <row r="120" customFormat="false" ht="12.8" hidden="false" customHeight="false" outlineLevel="0" collapsed="false">
      <c r="A120" s="1" t="n">
        <v>2020</v>
      </c>
      <c r="B120" s="1" t="s">
        <v>449</v>
      </c>
      <c r="C120" s="1" t="s">
        <v>890</v>
      </c>
      <c r="D120" s="73" t="n">
        <v>1</v>
      </c>
      <c r="E120" s="88"/>
      <c r="F120" s="88"/>
      <c r="G120" s="88"/>
      <c r="H120" s="88" t="n">
        <f aca="false">SUM(E120:F120)</f>
        <v>0</v>
      </c>
      <c r="I120" s="64" t="n">
        <f aca="false">+H120/D120*100</f>
        <v>0</v>
      </c>
    </row>
    <row r="121" customFormat="false" ht="12.8" hidden="false" customHeight="false" outlineLevel="0" collapsed="false">
      <c r="A121" s="1" t="n">
        <v>2020</v>
      </c>
      <c r="B121" s="1" t="s">
        <v>472</v>
      </c>
      <c r="C121" s="1" t="s">
        <v>473</v>
      </c>
      <c r="D121" s="73" t="n">
        <v>1</v>
      </c>
      <c r="E121" s="88"/>
      <c r="F121" s="88"/>
      <c r="G121" s="88" t="n">
        <v>1</v>
      </c>
      <c r="H121" s="88" t="n">
        <f aca="false">SUM(E121:F121)</f>
        <v>0</v>
      </c>
      <c r="I121" s="64" t="n">
        <f aca="false">+H121/D121*100</f>
        <v>0</v>
      </c>
    </row>
    <row r="122" customFormat="false" ht="12.8" hidden="false" customHeight="false" outlineLevel="0" collapsed="false">
      <c r="A122" s="1" t="n">
        <v>2020</v>
      </c>
      <c r="B122" s="1" t="s">
        <v>683</v>
      </c>
      <c r="C122" s="1" t="s">
        <v>684</v>
      </c>
      <c r="D122" s="73" t="n">
        <v>1</v>
      </c>
      <c r="E122" s="88"/>
      <c r="F122" s="88"/>
      <c r="G122" s="88" t="n">
        <v>1</v>
      </c>
      <c r="H122" s="88" t="n">
        <f aca="false">SUM(E122:F122)</f>
        <v>0</v>
      </c>
      <c r="I122" s="64" t="n">
        <f aca="false">+H122/D122*100</f>
        <v>0</v>
      </c>
    </row>
    <row r="123" customFormat="false" ht="12.8" hidden="false" customHeight="false" outlineLevel="0" collapsed="false">
      <c r="A123" s="1" t="n">
        <v>2020</v>
      </c>
      <c r="B123" s="1" t="s">
        <v>891</v>
      </c>
      <c r="C123" s="1" t="s">
        <v>892</v>
      </c>
      <c r="D123" s="73" t="n">
        <v>1</v>
      </c>
      <c r="E123" s="88"/>
      <c r="F123" s="88"/>
      <c r="G123" s="88"/>
      <c r="H123" s="88" t="n">
        <f aca="false">SUM(E123:F123)</f>
        <v>0</v>
      </c>
      <c r="I123" s="64" t="n">
        <f aca="false">+H123/D123*100</f>
        <v>0</v>
      </c>
    </row>
    <row r="124" customFormat="false" ht="12.8" hidden="false" customHeight="false" outlineLevel="0" collapsed="false">
      <c r="A124" s="395" t="n">
        <v>2019</v>
      </c>
      <c r="B124" s="1" t="s">
        <v>626</v>
      </c>
      <c r="C124" s="1" t="s">
        <v>14</v>
      </c>
      <c r="D124" s="73" t="n">
        <v>66437</v>
      </c>
      <c r="E124" s="88" t="n">
        <v>9237</v>
      </c>
      <c r="F124" s="88" t="n">
        <v>4638</v>
      </c>
      <c r="G124" s="88" t="n">
        <v>52442</v>
      </c>
      <c r="H124" s="88" t="n">
        <v>13875</v>
      </c>
      <c r="I124" s="64" t="n">
        <f aca="false">+H124/D124*100</f>
        <v>20.8844469196382</v>
      </c>
    </row>
    <row r="125" customFormat="false" ht="12.8" hidden="false" customHeight="false" outlineLevel="0" collapsed="false">
      <c r="A125" s="1" t="n">
        <v>2019</v>
      </c>
      <c r="B125" s="1" t="s">
        <v>283</v>
      </c>
      <c r="C125" s="1" t="s">
        <v>284</v>
      </c>
      <c r="D125" s="73" t="n">
        <v>3521</v>
      </c>
      <c r="E125" s="88" t="n">
        <v>801</v>
      </c>
      <c r="F125" s="88" t="n">
        <v>153</v>
      </c>
      <c r="G125" s="88" t="n">
        <v>2567</v>
      </c>
      <c r="H125" s="88" t="n">
        <v>954</v>
      </c>
      <c r="I125" s="64" t="n">
        <f aca="false">+H125/D125*100</f>
        <v>27.0945754047146</v>
      </c>
    </row>
    <row r="126" customFormat="false" ht="12.8" hidden="false" customHeight="false" outlineLevel="0" collapsed="false">
      <c r="A126" s="1" t="n">
        <v>2019</v>
      </c>
      <c r="B126" s="1" t="s">
        <v>107</v>
      </c>
      <c r="C126" s="1" t="s">
        <v>108</v>
      </c>
      <c r="D126" s="73" t="n">
        <v>2312</v>
      </c>
      <c r="E126" s="1" t="n">
        <v>521</v>
      </c>
      <c r="F126" s="1" t="n">
        <v>1208</v>
      </c>
      <c r="G126" s="88" t="n">
        <v>583</v>
      </c>
      <c r="H126" s="88" t="n">
        <v>1729</v>
      </c>
      <c r="I126" s="64" t="n">
        <f aca="false">+H126/D126*100</f>
        <v>74.7837370242215</v>
      </c>
    </row>
    <row r="127" customFormat="false" ht="12.8" hidden="false" customHeight="false" outlineLevel="0" collapsed="false">
      <c r="A127" s="1" t="n">
        <v>2019</v>
      </c>
      <c r="B127" s="1" t="s">
        <v>271</v>
      </c>
      <c r="C127" s="1" t="s">
        <v>272</v>
      </c>
      <c r="D127" s="73" t="n">
        <v>5548</v>
      </c>
      <c r="E127" s="88" t="n">
        <v>83</v>
      </c>
      <c r="F127" s="88" t="n">
        <v>89</v>
      </c>
      <c r="G127" s="88" t="n">
        <v>5376</v>
      </c>
      <c r="H127" s="88" t="n">
        <v>172</v>
      </c>
      <c r="I127" s="64" t="n">
        <f aca="false">+H127/D127*100</f>
        <v>3.10021629416006</v>
      </c>
    </row>
    <row r="128" customFormat="false" ht="12.8" hidden="false" customHeight="false" outlineLevel="0" collapsed="false">
      <c r="A128" s="1" t="n">
        <v>2019</v>
      </c>
      <c r="B128" s="1" t="s">
        <v>111</v>
      </c>
      <c r="C128" s="1" t="s">
        <v>112</v>
      </c>
      <c r="D128" s="73" t="n">
        <v>6122</v>
      </c>
      <c r="E128" s="88" t="n">
        <v>118</v>
      </c>
      <c r="F128" s="88" t="n">
        <v>277</v>
      </c>
      <c r="G128" s="88" t="n">
        <v>5727</v>
      </c>
      <c r="H128" s="88" t="n">
        <v>395</v>
      </c>
      <c r="I128" s="64" t="n">
        <f aca="false">+H128/D128*100</f>
        <v>6.45213982358706</v>
      </c>
    </row>
    <row r="129" customFormat="false" ht="12.8" hidden="false" customHeight="false" outlineLevel="0" collapsed="false">
      <c r="A129" s="1" t="n">
        <v>2019</v>
      </c>
      <c r="B129" s="1" t="s">
        <v>135</v>
      </c>
      <c r="C129" s="1" t="s">
        <v>136</v>
      </c>
      <c r="D129" s="73" t="n">
        <v>2814</v>
      </c>
      <c r="E129" s="88" t="n">
        <v>483</v>
      </c>
      <c r="F129" s="88" t="n">
        <v>174</v>
      </c>
      <c r="G129" s="88" t="n">
        <v>2157</v>
      </c>
      <c r="H129" s="88" t="n">
        <v>657</v>
      </c>
      <c r="I129" s="64" t="n">
        <f aca="false">+H129/D129*100</f>
        <v>23.3475479744136</v>
      </c>
    </row>
    <row r="130" customFormat="false" ht="12.8" hidden="false" customHeight="false" outlineLevel="0" collapsed="false">
      <c r="A130" s="1" t="n">
        <v>2019</v>
      </c>
      <c r="B130" s="1" t="s">
        <v>311</v>
      </c>
      <c r="C130" s="1" t="s">
        <v>312</v>
      </c>
      <c r="D130" s="73" t="n">
        <v>2874</v>
      </c>
      <c r="E130" s="88" t="n">
        <v>35</v>
      </c>
      <c r="F130" s="88" t="n">
        <v>19</v>
      </c>
      <c r="G130" s="88" t="n">
        <v>2820</v>
      </c>
      <c r="H130" s="88" t="n">
        <v>54</v>
      </c>
      <c r="I130" s="64" t="n">
        <f aca="false">+H130/D130*100</f>
        <v>1.87891440501044</v>
      </c>
    </row>
    <row r="131" customFormat="false" ht="12.8" hidden="false" customHeight="false" outlineLevel="0" collapsed="false">
      <c r="A131" s="1" t="n">
        <v>2019</v>
      </c>
      <c r="B131" s="1" t="s">
        <v>457</v>
      </c>
      <c r="C131" s="1" t="s">
        <v>458</v>
      </c>
      <c r="D131" s="73" t="n">
        <v>2438</v>
      </c>
      <c r="E131" s="88" t="n">
        <v>444</v>
      </c>
      <c r="F131" s="88" t="n">
        <v>62</v>
      </c>
      <c r="G131" s="88" t="n">
        <v>1932</v>
      </c>
      <c r="H131" s="88" t="n">
        <v>506</v>
      </c>
      <c r="I131" s="64" t="n">
        <f aca="false">+H131/D131*100</f>
        <v>20.7547169811321</v>
      </c>
    </row>
    <row r="132" customFormat="false" ht="12.8" hidden="false" customHeight="false" outlineLevel="0" collapsed="false">
      <c r="A132" s="1" t="n">
        <v>2019</v>
      </c>
      <c r="B132" s="1" t="s">
        <v>191</v>
      </c>
      <c r="C132" s="1" t="s">
        <v>787</v>
      </c>
      <c r="D132" s="73" t="n">
        <v>3767</v>
      </c>
      <c r="E132" s="88" t="n">
        <v>607</v>
      </c>
      <c r="F132" s="88" t="n">
        <v>149</v>
      </c>
      <c r="G132" s="88" t="n">
        <v>3011</v>
      </c>
      <c r="H132" s="88" t="n">
        <v>756</v>
      </c>
      <c r="I132" s="64" t="n">
        <f aca="false">+H132/D132*100</f>
        <v>20.069020440669</v>
      </c>
    </row>
    <row r="133" customFormat="false" ht="12.8" hidden="false" customHeight="false" outlineLevel="0" collapsed="false">
      <c r="A133" s="1" t="n">
        <v>2019</v>
      </c>
      <c r="B133" s="1" t="s">
        <v>421</v>
      </c>
      <c r="C133" s="1" t="s">
        <v>422</v>
      </c>
      <c r="D133" s="73" t="n">
        <v>2362</v>
      </c>
      <c r="E133" s="88" t="n">
        <v>45</v>
      </c>
      <c r="F133" s="88" t="n">
        <v>40</v>
      </c>
      <c r="G133" s="88" t="n">
        <v>2277</v>
      </c>
      <c r="H133" s="88" t="n">
        <v>85</v>
      </c>
      <c r="I133" s="64" t="n">
        <f aca="false">+H133/D133*100</f>
        <v>3.59864521591871</v>
      </c>
    </row>
    <row r="134" customFormat="false" ht="12.8" hidden="false" customHeight="false" outlineLevel="0" collapsed="false">
      <c r="A134" s="1" t="n">
        <v>2019</v>
      </c>
      <c r="B134" s="1" t="s">
        <v>476</v>
      </c>
      <c r="C134" s="1" t="s">
        <v>477</v>
      </c>
      <c r="D134" s="73" t="n">
        <v>1971</v>
      </c>
      <c r="E134" s="88" t="n">
        <v>170</v>
      </c>
      <c r="F134" s="88" t="n">
        <v>46</v>
      </c>
      <c r="G134" s="88" t="n">
        <v>1755</v>
      </c>
      <c r="H134" s="88" t="n">
        <v>216</v>
      </c>
      <c r="I134" s="64" t="n">
        <f aca="false">+H134/D134*100</f>
        <v>10.958904109589</v>
      </c>
    </row>
    <row r="135" customFormat="false" ht="12.8" hidden="false" customHeight="false" outlineLevel="0" collapsed="false">
      <c r="A135" s="1" t="n">
        <v>2019</v>
      </c>
      <c r="B135" s="1" t="s">
        <v>512</v>
      </c>
      <c r="C135" s="1" t="s">
        <v>513</v>
      </c>
      <c r="D135" s="73" t="n">
        <v>2358</v>
      </c>
      <c r="E135" s="88" t="n">
        <v>743</v>
      </c>
      <c r="F135" s="88" t="n">
        <v>635</v>
      </c>
      <c r="G135" s="88" t="n">
        <v>980</v>
      </c>
      <c r="H135" s="88" t="n">
        <v>1378</v>
      </c>
      <c r="I135" s="64" t="n">
        <f aca="false">+H135/D135*100</f>
        <v>58.4393553859203</v>
      </c>
    </row>
    <row r="136" customFormat="false" ht="12.8" hidden="false" customHeight="false" outlineLevel="0" collapsed="false">
      <c r="A136" s="1" t="n">
        <v>2019</v>
      </c>
      <c r="B136" s="1" t="s">
        <v>179</v>
      </c>
      <c r="C136" s="1" t="s">
        <v>850</v>
      </c>
      <c r="D136" s="73" t="n">
        <v>2788</v>
      </c>
      <c r="E136" s="88" t="n">
        <v>443</v>
      </c>
      <c r="F136" s="88" t="n">
        <v>125</v>
      </c>
      <c r="G136" s="88" t="n">
        <v>2220</v>
      </c>
      <c r="H136" s="88" t="n">
        <v>568</v>
      </c>
      <c r="I136" s="64" t="n">
        <f aca="false">+H136/D136*100</f>
        <v>20.3730272596844</v>
      </c>
    </row>
    <row r="137" customFormat="false" ht="12.8" hidden="false" customHeight="false" outlineLevel="0" collapsed="false">
      <c r="A137" s="1" t="n">
        <v>2019</v>
      </c>
      <c r="B137" s="1" t="s">
        <v>524</v>
      </c>
      <c r="C137" s="1" t="s">
        <v>525</v>
      </c>
      <c r="D137" s="73" t="n">
        <v>799</v>
      </c>
      <c r="E137" s="88" t="n">
        <v>133</v>
      </c>
      <c r="F137" s="88" t="n">
        <v>406</v>
      </c>
      <c r="G137" s="88" t="n">
        <v>260</v>
      </c>
      <c r="H137" s="88" t="n">
        <v>539</v>
      </c>
      <c r="I137" s="64" t="n">
        <f aca="false">+H137/D137*100</f>
        <v>67.459324155194</v>
      </c>
    </row>
    <row r="138" customFormat="false" ht="12.8" hidden="false" customHeight="false" outlineLevel="0" collapsed="false">
      <c r="A138" s="1" t="n">
        <v>2019</v>
      </c>
      <c r="B138" s="1" t="s">
        <v>572</v>
      </c>
      <c r="C138" s="1" t="s">
        <v>573</v>
      </c>
      <c r="D138" s="73" t="n">
        <v>1412</v>
      </c>
      <c r="E138" s="88" t="n">
        <v>495</v>
      </c>
      <c r="F138" s="88" t="n">
        <v>6</v>
      </c>
      <c r="G138" s="88" t="n">
        <v>911</v>
      </c>
      <c r="H138" s="88" t="n">
        <v>501</v>
      </c>
      <c r="I138" s="64" t="n">
        <f aca="false">+H138/D138*100</f>
        <v>35.4815864022663</v>
      </c>
    </row>
    <row r="139" customFormat="false" ht="12.8" hidden="false" customHeight="false" outlineLevel="0" collapsed="false">
      <c r="A139" s="1" t="n">
        <v>2019</v>
      </c>
      <c r="B139" s="1" t="s">
        <v>389</v>
      </c>
      <c r="C139" s="1" t="s">
        <v>390</v>
      </c>
      <c r="D139" s="73" t="n">
        <v>1202</v>
      </c>
      <c r="E139" s="88" t="n">
        <v>288</v>
      </c>
      <c r="F139" s="88" t="n">
        <v>29</v>
      </c>
      <c r="G139" s="88" t="n">
        <v>885</v>
      </c>
      <c r="H139" s="88" t="n">
        <v>317</v>
      </c>
      <c r="I139" s="64" t="n">
        <f aca="false">+H139/D139*100</f>
        <v>26.3727121464226</v>
      </c>
    </row>
    <row r="140" customFormat="false" ht="12.8" hidden="false" customHeight="false" outlineLevel="0" collapsed="false">
      <c r="A140" s="1" t="n">
        <v>2019</v>
      </c>
      <c r="B140" s="1" t="s">
        <v>540</v>
      </c>
      <c r="C140" s="1" t="s">
        <v>541</v>
      </c>
      <c r="D140" s="73" t="n">
        <v>1226</v>
      </c>
      <c r="E140" s="88" t="n">
        <v>646</v>
      </c>
      <c r="F140" s="88" t="n">
        <v>90</v>
      </c>
      <c r="G140" s="88" t="n">
        <v>490</v>
      </c>
      <c r="H140" s="88" t="n">
        <v>736</v>
      </c>
      <c r="I140" s="64" t="n">
        <f aca="false">+H140/D140*100</f>
        <v>60.0326264274062</v>
      </c>
    </row>
    <row r="141" customFormat="false" ht="12.8" hidden="false" customHeight="false" outlineLevel="0" collapsed="false">
      <c r="A141" s="1" t="n">
        <v>2019</v>
      </c>
      <c r="B141" s="1" t="s">
        <v>115</v>
      </c>
      <c r="C141" s="1" t="s">
        <v>116</v>
      </c>
      <c r="D141" s="73" t="n">
        <v>1608</v>
      </c>
      <c r="E141" s="88" t="n">
        <v>22</v>
      </c>
      <c r="F141" s="88" t="n">
        <v>72</v>
      </c>
      <c r="G141" s="88" t="n">
        <v>1514</v>
      </c>
      <c r="H141" s="88" t="n">
        <v>94</v>
      </c>
      <c r="I141" s="64" t="n">
        <f aca="false">+H141/D141*100</f>
        <v>5.84577114427861</v>
      </c>
    </row>
    <row r="142" customFormat="false" ht="12.8" hidden="false" customHeight="false" outlineLevel="0" collapsed="false">
      <c r="A142" s="1" t="n">
        <v>2019</v>
      </c>
      <c r="B142" s="1" t="s">
        <v>500</v>
      </c>
      <c r="C142" s="1" t="s">
        <v>501</v>
      </c>
      <c r="D142" s="73" t="n">
        <v>1401</v>
      </c>
      <c r="E142" s="88" t="n">
        <v>376</v>
      </c>
      <c r="F142" s="88" t="n">
        <v>81</v>
      </c>
      <c r="G142" s="88" t="n">
        <v>944</v>
      </c>
      <c r="H142" s="88" t="n">
        <v>457</v>
      </c>
      <c r="I142" s="64" t="n">
        <f aca="false">+H142/D142*100</f>
        <v>32.6195574589579</v>
      </c>
    </row>
    <row r="143" customFormat="false" ht="12.8" hidden="false" customHeight="false" outlineLevel="0" collapsed="false">
      <c r="A143" s="1" t="n">
        <v>2019</v>
      </c>
      <c r="B143" s="1" t="s">
        <v>520</v>
      </c>
      <c r="C143" s="1" t="s">
        <v>521</v>
      </c>
      <c r="D143" s="73" t="n">
        <v>1388</v>
      </c>
      <c r="E143" s="88" t="n">
        <v>177</v>
      </c>
      <c r="F143" s="88" t="n">
        <v>33</v>
      </c>
      <c r="G143" s="88" t="n">
        <v>1178</v>
      </c>
      <c r="H143" s="88" t="n">
        <v>210</v>
      </c>
      <c r="I143" s="64" t="n">
        <f aca="false">+H143/D143*100</f>
        <v>15.1296829971182</v>
      </c>
    </row>
    <row r="144" customFormat="false" ht="12.8" hidden="false" customHeight="false" outlineLevel="0" collapsed="false">
      <c r="A144" s="1" t="n">
        <v>2019</v>
      </c>
      <c r="B144" s="1" t="s">
        <v>433</v>
      </c>
      <c r="C144" s="1" t="s">
        <v>434</v>
      </c>
      <c r="D144" s="73" t="n">
        <v>949</v>
      </c>
      <c r="E144" s="88" t="n">
        <v>190</v>
      </c>
      <c r="F144" s="88" t="n">
        <v>8</v>
      </c>
      <c r="G144" s="88" t="n">
        <v>751</v>
      </c>
      <c r="H144" s="88" t="n">
        <v>198</v>
      </c>
      <c r="I144" s="64" t="n">
        <f aca="false">+H144/D144*100</f>
        <v>20.8640674394099</v>
      </c>
    </row>
    <row r="145" customFormat="false" ht="12.8" hidden="false" customHeight="false" outlineLevel="0" collapsed="false">
      <c r="A145" s="1" t="n">
        <v>2019</v>
      </c>
      <c r="B145" s="1" t="s">
        <v>608</v>
      </c>
      <c r="C145" s="1" t="s">
        <v>609</v>
      </c>
      <c r="D145" s="73" t="n">
        <v>1434</v>
      </c>
      <c r="E145" s="88" t="n">
        <v>116</v>
      </c>
      <c r="F145" s="88" t="n">
        <v>95</v>
      </c>
      <c r="G145" s="88" t="n">
        <v>1223</v>
      </c>
      <c r="H145" s="88" t="n">
        <v>211</v>
      </c>
      <c r="I145" s="64" t="n">
        <f aca="false">+H145/D145*100</f>
        <v>14.7140864714086</v>
      </c>
    </row>
    <row r="146" customFormat="false" ht="12.8" hidden="false" customHeight="false" outlineLevel="0" collapsed="false">
      <c r="A146" s="1" t="n">
        <v>2019</v>
      </c>
      <c r="B146" s="1" t="s">
        <v>235</v>
      </c>
      <c r="C146" s="1" t="s">
        <v>236</v>
      </c>
      <c r="D146" s="73" t="n">
        <v>1379</v>
      </c>
      <c r="E146" s="88" t="n">
        <v>66</v>
      </c>
      <c r="F146" s="88" t="n">
        <v>45</v>
      </c>
      <c r="G146" s="88" t="n">
        <v>1268</v>
      </c>
      <c r="H146" s="88" t="n">
        <v>111</v>
      </c>
      <c r="I146" s="64" t="n">
        <f aca="false">+H146/D146*100</f>
        <v>8.04931109499638</v>
      </c>
    </row>
    <row r="147" customFormat="false" ht="12.8" hidden="false" customHeight="false" outlineLevel="0" collapsed="false">
      <c r="A147" s="1" t="n">
        <v>2019</v>
      </c>
      <c r="B147" s="1" t="s">
        <v>548</v>
      </c>
      <c r="C147" s="1" t="s">
        <v>549</v>
      </c>
      <c r="D147" s="73" t="n">
        <v>550</v>
      </c>
      <c r="E147" s="88" t="n">
        <v>136</v>
      </c>
      <c r="F147" s="88" t="n">
        <v>39</v>
      </c>
      <c r="G147" s="88" t="n">
        <v>375</v>
      </c>
      <c r="H147" s="88" t="n">
        <v>175</v>
      </c>
      <c r="I147" s="64" t="n">
        <f aca="false">+H147/D147*100</f>
        <v>31.8181818181818</v>
      </c>
    </row>
    <row r="148" customFormat="false" ht="12.8" hidden="false" customHeight="false" outlineLevel="0" collapsed="false">
      <c r="A148" s="1" t="n">
        <v>2019</v>
      </c>
      <c r="B148" s="1" t="s">
        <v>203</v>
      </c>
      <c r="C148" s="1" t="s">
        <v>204</v>
      </c>
      <c r="D148" s="73" t="n">
        <v>1844</v>
      </c>
      <c r="E148" s="88" t="n">
        <v>19</v>
      </c>
      <c r="F148" s="88"/>
      <c r="G148" s="88" t="n">
        <v>1825</v>
      </c>
      <c r="H148" s="88" t="n">
        <v>19</v>
      </c>
      <c r="I148" s="64" t="n">
        <f aca="false">+H148/D148*100</f>
        <v>1.03036876355748</v>
      </c>
    </row>
    <row r="149" customFormat="false" ht="12.8" hidden="false" customHeight="false" outlineLevel="0" collapsed="false">
      <c r="A149" s="1" t="n">
        <v>2019</v>
      </c>
      <c r="B149" s="1" t="s">
        <v>496</v>
      </c>
      <c r="C149" s="1" t="s">
        <v>497</v>
      </c>
      <c r="D149" s="73" t="n">
        <v>939</v>
      </c>
      <c r="E149" s="88" t="n">
        <v>56</v>
      </c>
      <c r="F149" s="88" t="n">
        <v>28</v>
      </c>
      <c r="G149" s="88" t="n">
        <v>855</v>
      </c>
      <c r="H149" s="88" t="n">
        <v>84</v>
      </c>
      <c r="I149" s="64" t="n">
        <f aca="false">+H149/D149*100</f>
        <v>8.94568690095847</v>
      </c>
    </row>
    <row r="150" customFormat="false" ht="12.8" hidden="false" customHeight="false" outlineLevel="0" collapsed="false">
      <c r="A150" s="1" t="n">
        <v>2019</v>
      </c>
      <c r="B150" s="1" t="s">
        <v>187</v>
      </c>
      <c r="C150" s="1" t="s">
        <v>188</v>
      </c>
      <c r="D150" s="73" t="n">
        <v>792</v>
      </c>
      <c r="E150" s="88" t="n">
        <v>105</v>
      </c>
      <c r="F150" s="88" t="n">
        <v>31</v>
      </c>
      <c r="G150" s="88" t="n">
        <v>656</v>
      </c>
      <c r="H150" s="88" t="n">
        <v>136</v>
      </c>
      <c r="I150" s="64" t="n">
        <f aca="false">+H150/D150*100</f>
        <v>17.1717171717172</v>
      </c>
    </row>
    <row r="151" customFormat="false" ht="12.8" hidden="false" customHeight="false" outlineLevel="0" collapsed="false">
      <c r="A151" s="1" t="n">
        <v>2019</v>
      </c>
      <c r="B151" s="1" t="s">
        <v>119</v>
      </c>
      <c r="C151" s="1" t="s">
        <v>120</v>
      </c>
      <c r="D151" s="73" t="n">
        <v>629</v>
      </c>
      <c r="E151" s="88" t="n">
        <v>73</v>
      </c>
      <c r="F151" s="88" t="n">
        <v>49</v>
      </c>
      <c r="G151" s="88" t="n">
        <v>507</v>
      </c>
      <c r="H151" s="88" t="n">
        <v>122</v>
      </c>
      <c r="I151" s="64" t="n">
        <f aca="false">+H151/D151*100</f>
        <v>19.39586645469</v>
      </c>
    </row>
    <row r="152" customFormat="false" ht="12.8" hidden="false" customHeight="false" outlineLevel="0" collapsed="false">
      <c r="A152" s="1" t="n">
        <v>2019</v>
      </c>
      <c r="B152" s="1" t="s">
        <v>259</v>
      </c>
      <c r="C152" s="1" t="s">
        <v>260</v>
      </c>
      <c r="D152" s="73" t="n">
        <v>251</v>
      </c>
      <c r="E152" s="88" t="n">
        <v>80</v>
      </c>
      <c r="F152" s="88" t="n">
        <v>3</v>
      </c>
      <c r="G152" s="88" t="n">
        <v>168</v>
      </c>
      <c r="H152" s="88" t="n">
        <v>83</v>
      </c>
      <c r="I152" s="64" t="n">
        <f aca="false">+H152/D152*100</f>
        <v>33.0677290836653</v>
      </c>
    </row>
    <row r="153" customFormat="false" ht="12.8" hidden="false" customHeight="false" outlineLevel="0" collapsed="false">
      <c r="A153" s="1" t="n">
        <v>2019</v>
      </c>
      <c r="B153" s="1" t="s">
        <v>199</v>
      </c>
      <c r="C153" s="1" t="s">
        <v>200</v>
      </c>
      <c r="D153" s="73" t="n">
        <v>599</v>
      </c>
      <c r="E153" s="88" t="n">
        <v>148</v>
      </c>
      <c r="F153" s="88" t="n">
        <v>49</v>
      </c>
      <c r="G153" s="88" t="n">
        <v>402</v>
      </c>
      <c r="H153" s="88" t="n">
        <v>197</v>
      </c>
      <c r="I153" s="64" t="n">
        <f aca="false">+H153/D153*100</f>
        <v>32.8881469115192</v>
      </c>
    </row>
    <row r="154" customFormat="false" ht="12.8" hidden="false" customHeight="false" outlineLevel="0" collapsed="false">
      <c r="A154" s="1" t="n">
        <v>2019</v>
      </c>
      <c r="B154" s="1" t="s">
        <v>397</v>
      </c>
      <c r="C154" s="1" t="s">
        <v>398</v>
      </c>
      <c r="D154" s="73" t="n">
        <v>250</v>
      </c>
      <c r="E154" s="88" t="n">
        <v>53</v>
      </c>
      <c r="F154" s="88" t="n">
        <v>110</v>
      </c>
      <c r="G154" s="88" t="n">
        <v>87</v>
      </c>
      <c r="H154" s="88" t="n">
        <v>163</v>
      </c>
      <c r="I154" s="64" t="n">
        <f aca="false">+H154/D154*100</f>
        <v>65.2</v>
      </c>
    </row>
    <row r="155" customFormat="false" ht="12.8" hidden="false" customHeight="false" outlineLevel="0" collapsed="false">
      <c r="A155" s="1" t="n">
        <v>2019</v>
      </c>
      <c r="B155" s="1" t="s">
        <v>131</v>
      </c>
      <c r="C155" s="1" t="s">
        <v>132</v>
      </c>
      <c r="D155" s="73" t="n">
        <v>276</v>
      </c>
      <c r="E155" s="88" t="n">
        <v>12</v>
      </c>
      <c r="F155" s="88" t="n">
        <v>6</v>
      </c>
      <c r="G155" s="88" t="n">
        <v>258</v>
      </c>
      <c r="H155" s="88" t="n">
        <v>18</v>
      </c>
      <c r="I155" s="64" t="n">
        <f aca="false">+H155/D155*100</f>
        <v>6.52173913043478</v>
      </c>
    </row>
    <row r="156" customFormat="false" ht="12.8" hidden="false" customHeight="false" outlineLevel="0" collapsed="false">
      <c r="A156" s="1" t="n">
        <v>2019</v>
      </c>
      <c r="B156" s="1" t="s">
        <v>329</v>
      </c>
      <c r="C156" s="1" t="s">
        <v>330</v>
      </c>
      <c r="D156" s="73" t="n">
        <v>297</v>
      </c>
      <c r="E156" s="88" t="n">
        <v>168</v>
      </c>
      <c r="F156" s="88" t="n">
        <v>5</v>
      </c>
      <c r="G156" s="88" t="n">
        <v>124</v>
      </c>
      <c r="H156" s="88" t="n">
        <v>173</v>
      </c>
      <c r="I156" s="64" t="n">
        <f aca="false">+H156/D156*100</f>
        <v>58.2491582491583</v>
      </c>
    </row>
    <row r="157" customFormat="false" ht="12.8" hidden="false" customHeight="false" outlineLevel="0" collapsed="false">
      <c r="A157" s="1" t="n">
        <v>2019</v>
      </c>
      <c r="B157" s="1" t="s">
        <v>183</v>
      </c>
      <c r="C157" s="1" t="s">
        <v>184</v>
      </c>
      <c r="D157" s="73" t="n">
        <v>590</v>
      </c>
      <c r="E157" s="88" t="n">
        <v>98</v>
      </c>
      <c r="F157" s="88" t="n">
        <v>106</v>
      </c>
      <c r="G157" s="88" t="n">
        <v>386</v>
      </c>
      <c r="H157" s="88" t="n">
        <v>204</v>
      </c>
      <c r="I157" s="64" t="n">
        <f aca="false">+H157/D157*100</f>
        <v>34.5762711864407</v>
      </c>
    </row>
    <row r="158" customFormat="false" ht="12.8" hidden="false" customHeight="false" outlineLevel="0" collapsed="false">
      <c r="A158" s="1" t="n">
        <v>2019</v>
      </c>
      <c r="B158" s="1" t="s">
        <v>251</v>
      </c>
      <c r="C158" s="1" t="s">
        <v>252</v>
      </c>
      <c r="D158" s="73" t="n">
        <v>400</v>
      </c>
      <c r="E158" s="88" t="n">
        <v>216</v>
      </c>
      <c r="F158" s="88" t="n">
        <v>5</v>
      </c>
      <c r="G158" s="88" t="n">
        <v>179</v>
      </c>
      <c r="H158" s="88" t="n">
        <v>221</v>
      </c>
      <c r="I158" s="64" t="n">
        <f aca="false">+H158/D158*100</f>
        <v>55.25</v>
      </c>
    </row>
    <row r="159" customFormat="false" ht="12.8" hidden="false" customHeight="false" outlineLevel="0" collapsed="false">
      <c r="A159" s="1" t="n">
        <v>2019</v>
      </c>
      <c r="B159" s="1" t="s">
        <v>327</v>
      </c>
      <c r="C159" s="1" t="s">
        <v>328</v>
      </c>
      <c r="D159" s="73" t="n">
        <v>349</v>
      </c>
      <c r="E159" s="88" t="n">
        <v>78</v>
      </c>
      <c r="F159" s="88" t="n">
        <v>49</v>
      </c>
      <c r="G159" s="88" t="n">
        <v>222</v>
      </c>
      <c r="H159" s="88" t="n">
        <v>127</v>
      </c>
      <c r="I159" s="64" t="n">
        <f aca="false">+H159/D159*100</f>
        <v>36.3896848137536</v>
      </c>
    </row>
    <row r="160" customFormat="false" ht="12.8" hidden="false" customHeight="false" outlineLevel="0" collapsed="false">
      <c r="A160" s="1" t="n">
        <v>2019</v>
      </c>
      <c r="B160" s="1" t="s">
        <v>401</v>
      </c>
      <c r="C160" s="1" t="s">
        <v>402</v>
      </c>
      <c r="D160" s="73" t="n">
        <v>379</v>
      </c>
      <c r="E160" s="88" t="n">
        <v>58</v>
      </c>
      <c r="F160" s="88" t="n">
        <v>17</v>
      </c>
      <c r="G160" s="88" t="n">
        <v>304</v>
      </c>
      <c r="H160" s="88" t="n">
        <v>75</v>
      </c>
      <c r="I160" s="64" t="n">
        <f aca="false">+H160/D160*100</f>
        <v>19.7889182058047</v>
      </c>
    </row>
    <row r="161" customFormat="false" ht="12.8" hidden="false" customHeight="false" outlineLevel="0" collapsed="false">
      <c r="A161" s="1" t="n">
        <v>2019</v>
      </c>
      <c r="B161" s="1" t="s">
        <v>417</v>
      </c>
      <c r="C161" s="1" t="s">
        <v>755</v>
      </c>
      <c r="D161" s="73" t="n">
        <v>557</v>
      </c>
      <c r="E161" s="88" t="n">
        <v>14</v>
      </c>
      <c r="F161" s="88" t="n">
        <v>10</v>
      </c>
      <c r="G161" s="88" t="n">
        <v>533</v>
      </c>
      <c r="H161" s="88" t="n">
        <v>24</v>
      </c>
      <c r="I161" s="64" t="n">
        <f aca="false">+H161/D161*100</f>
        <v>4.30879712746858</v>
      </c>
    </row>
    <row r="162" customFormat="false" ht="12.8" hidden="false" customHeight="false" outlineLevel="0" collapsed="false">
      <c r="A162" s="1" t="n">
        <v>2019</v>
      </c>
      <c r="B162" s="1" t="s">
        <v>247</v>
      </c>
      <c r="C162" s="1" t="s">
        <v>857</v>
      </c>
      <c r="D162" s="73" t="n">
        <v>1159</v>
      </c>
      <c r="E162" s="88" t="n">
        <v>115</v>
      </c>
      <c r="F162" s="88" t="n">
        <v>25</v>
      </c>
      <c r="G162" s="88" t="n">
        <v>1019</v>
      </c>
      <c r="H162" s="88" t="n">
        <v>140</v>
      </c>
      <c r="I162" s="64" t="n">
        <f aca="false">+H162/D162*100</f>
        <v>12.0793787748059</v>
      </c>
    </row>
    <row r="163" customFormat="false" ht="12.8" hidden="false" customHeight="false" outlineLevel="0" collapsed="false">
      <c r="A163" s="1" t="n">
        <v>2019</v>
      </c>
      <c r="B163" s="1" t="s">
        <v>323</v>
      </c>
      <c r="C163" s="1" t="s">
        <v>324</v>
      </c>
      <c r="D163" s="73" t="n">
        <v>187</v>
      </c>
      <c r="E163" s="88" t="n">
        <v>5</v>
      </c>
      <c r="F163" s="88" t="n">
        <v>2</v>
      </c>
      <c r="G163" s="88" t="n">
        <v>180</v>
      </c>
      <c r="H163" s="88" t="n">
        <v>7</v>
      </c>
      <c r="I163" s="64" t="n">
        <f aca="false">+H163/D163*100</f>
        <v>3.74331550802139</v>
      </c>
    </row>
    <row r="164" customFormat="false" ht="12.8" hidden="false" customHeight="false" outlineLevel="0" collapsed="false">
      <c r="A164" s="1" t="n">
        <v>2019</v>
      </c>
      <c r="B164" s="1" t="s">
        <v>584</v>
      </c>
      <c r="C164" s="1" t="s">
        <v>585</v>
      </c>
      <c r="D164" s="73" t="n">
        <v>321</v>
      </c>
      <c r="E164" s="88" t="n">
        <v>52</v>
      </c>
      <c r="F164" s="88" t="n">
        <v>30</v>
      </c>
      <c r="G164" s="88" t="n">
        <v>239</v>
      </c>
      <c r="H164" s="88" t="n">
        <v>82</v>
      </c>
      <c r="I164" s="64" t="n">
        <f aca="false">+H164/D164*100</f>
        <v>25.5451713395639</v>
      </c>
    </row>
    <row r="165" customFormat="false" ht="12.8" hidden="false" customHeight="false" outlineLevel="0" collapsed="false">
      <c r="A165" s="1" t="n">
        <v>2019</v>
      </c>
      <c r="B165" s="1" t="s">
        <v>243</v>
      </c>
      <c r="C165" s="1" t="s">
        <v>244</v>
      </c>
      <c r="D165" s="73" t="n">
        <v>371</v>
      </c>
      <c r="E165" s="88" t="n">
        <v>128</v>
      </c>
      <c r="F165" s="88" t="n">
        <v>5</v>
      </c>
      <c r="G165" s="88" t="n">
        <v>238</v>
      </c>
      <c r="H165" s="88" t="n">
        <v>133</v>
      </c>
      <c r="I165" s="64" t="n">
        <f aca="false">+H165/D165*100</f>
        <v>35.8490566037736</v>
      </c>
    </row>
    <row r="166" customFormat="false" ht="12.8" hidden="false" customHeight="false" outlineLevel="0" collapsed="false">
      <c r="A166" s="1" t="n">
        <v>2019</v>
      </c>
      <c r="B166" s="1" t="s">
        <v>405</v>
      </c>
      <c r="C166" s="1" t="s">
        <v>406</v>
      </c>
      <c r="D166" s="73" t="n">
        <v>88</v>
      </c>
      <c r="E166" s="88"/>
      <c r="F166" s="88"/>
      <c r="G166" s="88" t="n">
        <v>88</v>
      </c>
      <c r="H166" s="88" t="n">
        <v>0</v>
      </c>
      <c r="I166" s="64" t="n">
        <f aca="false">+H166/D166*100</f>
        <v>0</v>
      </c>
    </row>
    <row r="167" customFormat="false" ht="12.8" hidden="false" customHeight="false" outlineLevel="0" collapsed="false">
      <c r="A167" s="1" t="n">
        <v>2019</v>
      </c>
      <c r="B167" s="1" t="s">
        <v>357</v>
      </c>
      <c r="C167" s="1" t="s">
        <v>358</v>
      </c>
      <c r="D167" s="73" t="n">
        <v>182</v>
      </c>
      <c r="E167" s="88" t="n">
        <v>5</v>
      </c>
      <c r="F167" s="88" t="n">
        <v>2</v>
      </c>
      <c r="G167" s="88" t="n">
        <v>89</v>
      </c>
      <c r="H167" s="88" t="n">
        <v>7</v>
      </c>
      <c r="I167" s="64" t="n">
        <f aca="false">+H167/D167*100</f>
        <v>3.84615384615385</v>
      </c>
    </row>
    <row r="168" customFormat="false" ht="12.8" hidden="false" customHeight="false" outlineLevel="0" collapsed="false">
      <c r="A168" s="1" t="n">
        <v>2019</v>
      </c>
      <c r="B168" s="1" t="s">
        <v>127</v>
      </c>
      <c r="C168" s="1" t="s">
        <v>128</v>
      </c>
      <c r="D168" s="73" t="n">
        <v>268</v>
      </c>
      <c r="E168" s="88" t="n">
        <v>88</v>
      </c>
      <c r="F168" s="88" t="n">
        <v>9</v>
      </c>
      <c r="G168" s="88" t="n">
        <v>171</v>
      </c>
      <c r="H168" s="88" t="n">
        <v>97</v>
      </c>
      <c r="I168" s="64" t="n">
        <f aca="false">+H168/D168*100</f>
        <v>36.1940298507463</v>
      </c>
    </row>
    <row r="169" customFormat="false" ht="12.8" hidden="false" customHeight="false" outlineLevel="0" collapsed="false">
      <c r="A169" s="1" t="n">
        <v>2019</v>
      </c>
      <c r="B169" s="1" t="s">
        <v>516</v>
      </c>
      <c r="C169" s="1" t="s">
        <v>517</v>
      </c>
      <c r="D169" s="73" t="n">
        <v>168</v>
      </c>
      <c r="E169" s="88" t="n">
        <v>46</v>
      </c>
      <c r="F169" s="88" t="n">
        <v>10</v>
      </c>
      <c r="G169" s="88" t="n">
        <v>112</v>
      </c>
      <c r="H169" s="88" t="n">
        <v>56</v>
      </c>
      <c r="I169" s="64" t="n">
        <f aca="false">+H169/D169*100</f>
        <v>33.3333333333333</v>
      </c>
    </row>
    <row r="170" customFormat="false" ht="12.8" hidden="false" customHeight="false" outlineLevel="0" collapsed="false">
      <c r="A170" s="1" t="n">
        <v>2019</v>
      </c>
      <c r="B170" s="1" t="s">
        <v>373</v>
      </c>
      <c r="C170" s="1" t="s">
        <v>374</v>
      </c>
      <c r="D170" s="73" t="n">
        <v>113</v>
      </c>
      <c r="E170" s="88" t="n">
        <v>17</v>
      </c>
      <c r="F170" s="88" t="n">
        <v>7</v>
      </c>
      <c r="G170" s="88" t="n">
        <v>89</v>
      </c>
      <c r="H170" s="88" t="n">
        <v>24</v>
      </c>
      <c r="I170" s="64" t="n">
        <f aca="false">+H170/D170*100</f>
        <v>21.2389380530973</v>
      </c>
    </row>
    <row r="171" customFormat="false" ht="12.8" hidden="false" customHeight="false" outlineLevel="0" collapsed="false">
      <c r="A171" s="1" t="n">
        <v>2019</v>
      </c>
      <c r="B171" s="1" t="s">
        <v>263</v>
      </c>
      <c r="C171" s="1" t="s">
        <v>264</v>
      </c>
      <c r="D171" s="73" t="n">
        <v>259</v>
      </c>
      <c r="E171" s="88" t="n">
        <v>43</v>
      </c>
      <c r="F171" s="88" t="n">
        <v>16</v>
      </c>
      <c r="G171" s="88" t="n">
        <v>200</v>
      </c>
      <c r="H171" s="88" t="n">
        <v>59</v>
      </c>
      <c r="I171" s="64" t="n">
        <f aca="false">+H171/D171*100</f>
        <v>22.7799227799228</v>
      </c>
    </row>
    <row r="172" customFormat="false" ht="12.8" hidden="false" customHeight="false" outlineLevel="0" collapsed="false">
      <c r="A172" s="1" t="n">
        <v>2019</v>
      </c>
      <c r="B172" s="1" t="s">
        <v>139</v>
      </c>
      <c r="C172" s="1" t="s">
        <v>140</v>
      </c>
      <c r="D172" s="73" t="n">
        <v>146</v>
      </c>
      <c r="E172" s="88" t="n">
        <v>23</v>
      </c>
      <c r="F172" s="88" t="n">
        <v>10</v>
      </c>
      <c r="G172" s="88" t="n">
        <v>113</v>
      </c>
      <c r="H172" s="88" t="n">
        <v>33</v>
      </c>
      <c r="I172" s="64" t="n">
        <f aca="false">+H172/D172*100</f>
        <v>22.6027397260274</v>
      </c>
    </row>
    <row r="173" customFormat="false" ht="12.8" hidden="false" customHeight="false" outlineLevel="0" collapsed="false">
      <c r="A173" s="1" t="n">
        <v>2019</v>
      </c>
      <c r="B173" s="1" t="s">
        <v>231</v>
      </c>
      <c r="C173" s="1" t="s">
        <v>852</v>
      </c>
      <c r="D173" s="73" t="n">
        <v>274</v>
      </c>
      <c r="E173" s="88" t="n">
        <v>1</v>
      </c>
      <c r="F173" s="88" t="n">
        <v>1</v>
      </c>
      <c r="G173" s="88" t="n">
        <v>272</v>
      </c>
      <c r="H173" s="88" t="n">
        <v>2</v>
      </c>
      <c r="I173" s="64" t="n">
        <f aca="false">+H173/D173*100</f>
        <v>0.72992700729927</v>
      </c>
    </row>
    <row r="174" customFormat="false" ht="12.8" hidden="false" customHeight="false" outlineLevel="0" collapsed="false">
      <c r="A174" s="1" t="n">
        <v>2019</v>
      </c>
      <c r="B174" s="1" t="s">
        <v>429</v>
      </c>
      <c r="C174" s="1" t="s">
        <v>430</v>
      </c>
      <c r="D174" s="73" t="n">
        <v>145</v>
      </c>
      <c r="E174" s="88" t="n">
        <v>10</v>
      </c>
      <c r="F174" s="88" t="n">
        <v>7</v>
      </c>
      <c r="G174" s="88" t="n">
        <v>128</v>
      </c>
      <c r="H174" s="88" t="n">
        <v>17</v>
      </c>
      <c r="I174" s="64" t="n">
        <f aca="false">+H174/D174*100</f>
        <v>11.7241379310345</v>
      </c>
    </row>
    <row r="175" customFormat="false" ht="12.8" hidden="false" customHeight="false" outlineLevel="0" collapsed="false">
      <c r="A175" s="1" t="n">
        <v>2019</v>
      </c>
      <c r="B175" s="1" t="s">
        <v>279</v>
      </c>
      <c r="C175" s="1" t="s">
        <v>280</v>
      </c>
      <c r="D175" s="73" t="n">
        <v>186</v>
      </c>
      <c r="E175" s="88" t="n">
        <v>20</v>
      </c>
      <c r="F175" s="88" t="n">
        <v>6</v>
      </c>
      <c r="G175" s="88" t="n">
        <v>160</v>
      </c>
      <c r="H175" s="88" t="n">
        <v>26</v>
      </c>
      <c r="I175" s="64" t="n">
        <f aca="false">+H175/D175*100</f>
        <v>13.9784946236559</v>
      </c>
    </row>
    <row r="176" customFormat="false" ht="12.8" hidden="false" customHeight="false" outlineLevel="0" collapsed="false">
      <c r="A176" s="1" t="n">
        <v>2019</v>
      </c>
      <c r="B176" s="1" t="s">
        <v>568</v>
      </c>
      <c r="C176" s="1" t="s">
        <v>569</v>
      </c>
      <c r="D176" s="73" t="n">
        <v>178</v>
      </c>
      <c r="E176" s="88" t="n">
        <v>14</v>
      </c>
      <c r="F176" s="88" t="n">
        <v>9</v>
      </c>
      <c r="G176" s="88" t="n">
        <v>155</v>
      </c>
      <c r="H176" s="88" t="n">
        <v>23</v>
      </c>
      <c r="I176" s="64" t="n">
        <f aca="false">+H176/D176*100</f>
        <v>12.9213483146067</v>
      </c>
    </row>
    <row r="177" customFormat="false" ht="12.8" hidden="false" customHeight="false" outlineLevel="0" collapsed="false">
      <c r="A177" s="1" t="n">
        <v>2019</v>
      </c>
      <c r="B177" s="1" t="s">
        <v>612</v>
      </c>
      <c r="C177" s="1" t="s">
        <v>613</v>
      </c>
      <c r="D177" s="73" t="n">
        <v>56</v>
      </c>
      <c r="E177" s="88" t="n">
        <v>18</v>
      </c>
      <c r="F177" s="88" t="n">
        <v>24</v>
      </c>
      <c r="G177" s="88" t="n">
        <v>14</v>
      </c>
      <c r="H177" s="88" t="n">
        <v>42</v>
      </c>
      <c r="I177" s="64" t="n">
        <f aca="false">+H177/D177*100</f>
        <v>75</v>
      </c>
    </row>
    <row r="178" customFormat="false" ht="12.8" hidden="false" customHeight="false" outlineLevel="0" collapsed="false">
      <c r="A178" s="1" t="n">
        <v>2019</v>
      </c>
      <c r="B178" s="1" t="s">
        <v>504</v>
      </c>
      <c r="C178" s="1" t="s">
        <v>505</v>
      </c>
      <c r="D178" s="73" t="n">
        <v>131</v>
      </c>
      <c r="E178" s="88" t="n">
        <v>35</v>
      </c>
      <c r="F178" s="88" t="n">
        <v>3</v>
      </c>
      <c r="G178" s="88" t="n">
        <v>93</v>
      </c>
      <c r="H178" s="88" t="n">
        <v>38</v>
      </c>
      <c r="I178" s="64" t="n">
        <f aca="false">+H178/D178*100</f>
        <v>29.0076335877863</v>
      </c>
    </row>
    <row r="179" customFormat="false" ht="12.8" hidden="false" customHeight="false" outlineLevel="0" collapsed="false">
      <c r="A179" s="1" t="n">
        <v>2019</v>
      </c>
      <c r="B179" s="1" t="s">
        <v>207</v>
      </c>
      <c r="C179" s="1" t="s">
        <v>208</v>
      </c>
      <c r="D179" s="73" t="n">
        <v>106</v>
      </c>
      <c r="E179" s="88" t="n">
        <v>13</v>
      </c>
      <c r="F179" s="88" t="n">
        <v>19</v>
      </c>
      <c r="G179" s="88" t="n">
        <v>74</v>
      </c>
      <c r="H179" s="88" t="n">
        <v>32</v>
      </c>
      <c r="I179" s="64" t="n">
        <f aca="false">+H179/D179*100</f>
        <v>30.188679245283</v>
      </c>
    </row>
    <row r="180" customFormat="false" ht="12.8" hidden="false" customHeight="false" outlineLevel="0" collapsed="false">
      <c r="A180" s="1" t="n">
        <v>2019</v>
      </c>
      <c r="B180" s="1" t="s">
        <v>552</v>
      </c>
      <c r="C180" s="1" t="s">
        <v>553</v>
      </c>
      <c r="D180" s="73" t="n">
        <v>196</v>
      </c>
      <c r="E180" s="88" t="n">
        <v>30</v>
      </c>
      <c r="F180" s="88" t="n">
        <v>6</v>
      </c>
      <c r="G180" s="88" t="n">
        <v>160</v>
      </c>
      <c r="H180" s="88" t="n">
        <v>36</v>
      </c>
      <c r="I180" s="64" t="n">
        <f aca="false">+H180/D180*100</f>
        <v>18.3673469387755</v>
      </c>
    </row>
    <row r="181" customFormat="false" ht="12.8" hidden="false" customHeight="false" outlineLevel="0" collapsed="false">
      <c r="A181" s="1" t="n">
        <v>2019</v>
      </c>
      <c r="B181" s="1" t="s">
        <v>777</v>
      </c>
      <c r="C181" s="1" t="s">
        <v>485</v>
      </c>
      <c r="D181" s="73" t="n">
        <v>54</v>
      </c>
      <c r="E181" s="88" t="n">
        <v>27</v>
      </c>
      <c r="F181" s="88" t="n">
        <v>5</v>
      </c>
      <c r="G181" s="88" t="n">
        <v>22</v>
      </c>
      <c r="H181" s="88" t="n">
        <v>32</v>
      </c>
      <c r="I181" s="64" t="n">
        <f aca="false">+H181/D181*100</f>
        <v>59.2592592592593</v>
      </c>
    </row>
    <row r="182" customFormat="false" ht="12.8" hidden="false" customHeight="false" outlineLevel="0" collapsed="false">
      <c r="A182" s="1" t="n">
        <v>2019</v>
      </c>
      <c r="B182" s="1" t="s">
        <v>600</v>
      </c>
      <c r="C182" s="1" t="s">
        <v>601</v>
      </c>
      <c r="D182" s="73" t="n">
        <v>153</v>
      </c>
      <c r="E182" s="88" t="n">
        <v>24</v>
      </c>
      <c r="F182" s="88" t="n">
        <v>10</v>
      </c>
      <c r="G182" s="88" t="n">
        <v>119</v>
      </c>
      <c r="H182" s="88" t="n">
        <v>34</v>
      </c>
      <c r="I182" s="64" t="n">
        <f aca="false">+H182/D182*100</f>
        <v>22.2222222222222</v>
      </c>
    </row>
    <row r="183" customFormat="false" ht="12.8" hidden="false" customHeight="false" outlineLevel="0" collapsed="false">
      <c r="A183" s="1" t="n">
        <v>2019</v>
      </c>
      <c r="B183" s="1" t="s">
        <v>381</v>
      </c>
      <c r="C183" s="1" t="s">
        <v>382</v>
      </c>
      <c r="D183" s="73" t="n">
        <v>41</v>
      </c>
      <c r="E183" s="88" t="n">
        <v>3</v>
      </c>
      <c r="F183" s="88" t="n">
        <v>1</v>
      </c>
      <c r="G183" s="88" t="n">
        <v>37</v>
      </c>
      <c r="H183" s="88" t="n">
        <v>4</v>
      </c>
      <c r="I183" s="64" t="n">
        <f aca="false">+H183/D183*100</f>
        <v>9.75609756097561</v>
      </c>
    </row>
    <row r="184" customFormat="false" ht="12.8" hidden="false" customHeight="false" outlineLevel="0" collapsed="false">
      <c r="A184" s="1" t="n">
        <v>2019</v>
      </c>
      <c r="B184" s="1" t="s">
        <v>275</v>
      </c>
      <c r="C184" s="1" t="s">
        <v>276</v>
      </c>
      <c r="D184" s="73" t="n">
        <v>57</v>
      </c>
      <c r="E184" s="88" t="n">
        <v>2</v>
      </c>
      <c r="F184" s="88" t="n">
        <v>1</v>
      </c>
      <c r="G184" s="88" t="n">
        <v>54</v>
      </c>
      <c r="H184" s="88" t="n">
        <v>3</v>
      </c>
      <c r="I184" s="64" t="n">
        <f aca="false">+H184/D184*100</f>
        <v>5.26315789473684</v>
      </c>
    </row>
    <row r="185" customFormat="false" ht="12.8" hidden="false" customHeight="false" outlineLevel="0" collapsed="false">
      <c r="A185" s="1" t="n">
        <v>2019</v>
      </c>
      <c r="B185" s="1" t="s">
        <v>151</v>
      </c>
      <c r="C185" s="1" t="s">
        <v>152</v>
      </c>
      <c r="D185" s="73" t="n">
        <v>62</v>
      </c>
      <c r="E185" s="88" t="n">
        <v>11</v>
      </c>
      <c r="F185" s="88" t="n">
        <v>1</v>
      </c>
      <c r="G185" s="88" t="n">
        <v>50</v>
      </c>
      <c r="H185" s="88" t="n">
        <v>12</v>
      </c>
      <c r="I185" s="64" t="n">
        <f aca="false">+H185/D185*100</f>
        <v>19.3548387096774</v>
      </c>
    </row>
    <row r="186" customFormat="false" ht="12.8" hidden="false" customHeight="false" outlineLevel="0" collapsed="false">
      <c r="A186" s="1" t="n">
        <v>2019</v>
      </c>
      <c r="B186" s="1" t="s">
        <v>102</v>
      </c>
      <c r="C186" s="1" t="s">
        <v>465</v>
      </c>
      <c r="D186" s="73" t="n">
        <v>103</v>
      </c>
      <c r="E186" s="88" t="n">
        <v>7</v>
      </c>
      <c r="F186" s="88" t="n">
        <v>8</v>
      </c>
      <c r="G186" s="88" t="n">
        <v>88</v>
      </c>
      <c r="H186" s="88" t="n">
        <v>15</v>
      </c>
      <c r="I186" s="64" t="n">
        <f aca="false">+H186/D186*100</f>
        <v>14.5631067961165</v>
      </c>
    </row>
    <row r="187" customFormat="false" ht="12.8" hidden="false" customHeight="false" outlineLevel="0" collapsed="false">
      <c r="A187" s="1" t="n">
        <v>2019</v>
      </c>
      <c r="B187" s="1" t="s">
        <v>155</v>
      </c>
      <c r="C187" s="1" t="s">
        <v>156</v>
      </c>
      <c r="D187" s="73" t="n">
        <v>84</v>
      </c>
      <c r="E187" s="88" t="n">
        <v>4</v>
      </c>
      <c r="F187" s="88" t="n">
        <v>6</v>
      </c>
      <c r="G187" s="88" t="n">
        <v>74</v>
      </c>
      <c r="H187" s="88" t="n">
        <v>10</v>
      </c>
      <c r="I187" s="64" t="n">
        <f aca="false">+H187/D187*100</f>
        <v>11.9047619047619</v>
      </c>
    </row>
    <row r="188" customFormat="false" ht="12.8" hidden="false" customHeight="false" outlineLevel="0" collapsed="false">
      <c r="A188" s="1" t="n">
        <v>2019</v>
      </c>
      <c r="B188" s="1" t="s">
        <v>453</v>
      </c>
      <c r="C188" s="1" t="s">
        <v>454</v>
      </c>
      <c r="D188" s="73" t="n">
        <v>52</v>
      </c>
      <c r="E188" s="88" t="n">
        <v>12</v>
      </c>
      <c r="F188" s="88" t="n">
        <v>6</v>
      </c>
      <c r="G188" s="88" t="n">
        <v>34</v>
      </c>
      <c r="H188" s="88" t="n">
        <v>18</v>
      </c>
      <c r="I188" s="64" t="n">
        <f aca="false">+H188/D188*100</f>
        <v>34.6153846153846</v>
      </c>
    </row>
    <row r="189" customFormat="false" ht="12.8" hidden="false" customHeight="false" outlineLevel="0" collapsed="false">
      <c r="A189" s="1" t="n">
        <v>2019</v>
      </c>
      <c r="B189" s="1" t="s">
        <v>223</v>
      </c>
      <c r="C189" s="1" t="s">
        <v>224</v>
      </c>
      <c r="D189" s="73" t="n">
        <v>59</v>
      </c>
      <c r="E189" s="88" t="n">
        <v>29</v>
      </c>
      <c r="F189" s="88" t="n">
        <v>10</v>
      </c>
      <c r="G189" s="88" t="n">
        <v>20</v>
      </c>
      <c r="H189" s="88" t="n">
        <v>39</v>
      </c>
      <c r="I189" s="64" t="n">
        <f aca="false">+H189/D189*100</f>
        <v>66.1016949152542</v>
      </c>
    </row>
    <row r="190" customFormat="false" ht="12.8" hidden="false" customHeight="false" outlineLevel="0" collapsed="false">
      <c r="A190" s="1" t="n">
        <v>2019</v>
      </c>
      <c r="B190" s="1" t="s">
        <v>369</v>
      </c>
      <c r="C190" s="1" t="s">
        <v>370</v>
      </c>
      <c r="D190" s="73" t="n">
        <v>23</v>
      </c>
      <c r="E190" s="88" t="n">
        <v>18</v>
      </c>
      <c r="F190" s="88" t="n">
        <v>1</v>
      </c>
      <c r="G190" s="88" t="n">
        <v>4</v>
      </c>
      <c r="H190" s="88" t="n">
        <v>19</v>
      </c>
      <c r="I190" s="64" t="n">
        <f aca="false">+H190/D190*100</f>
        <v>82.6086956521739</v>
      </c>
    </row>
    <row r="191" customFormat="false" ht="12.8" hidden="false" customHeight="false" outlineLevel="0" collapsed="false">
      <c r="A191" s="1" t="n">
        <v>2019</v>
      </c>
      <c r="B191" s="1" t="s">
        <v>353</v>
      </c>
      <c r="C191" s="1" t="s">
        <v>354</v>
      </c>
      <c r="D191" s="73" t="n">
        <v>42</v>
      </c>
      <c r="E191" s="88" t="n">
        <v>6</v>
      </c>
      <c r="F191" s="88" t="n">
        <v>2</v>
      </c>
      <c r="G191" s="88" t="n">
        <v>34</v>
      </c>
      <c r="H191" s="88" t="n">
        <v>8</v>
      </c>
      <c r="I191" s="64" t="n">
        <f aca="false">+H191/D191*100</f>
        <v>19.047619047619</v>
      </c>
    </row>
    <row r="192" customFormat="false" ht="12.8" hidden="false" customHeight="false" outlineLevel="0" collapsed="false">
      <c r="A192" s="1" t="n">
        <v>2019</v>
      </c>
      <c r="B192" s="1" t="s">
        <v>299</v>
      </c>
      <c r="C192" s="1" t="s">
        <v>300</v>
      </c>
      <c r="D192" s="73" t="n">
        <v>108</v>
      </c>
      <c r="E192" s="88" t="n">
        <v>8</v>
      </c>
      <c r="F192" s="88" t="n">
        <v>3</v>
      </c>
      <c r="G192" s="88" t="n">
        <v>97</v>
      </c>
      <c r="H192" s="88" t="n">
        <v>11</v>
      </c>
      <c r="I192" s="64" t="n">
        <f aca="false">+H192/D192*100</f>
        <v>10.1851851851852</v>
      </c>
    </row>
    <row r="193" customFormat="false" ht="12.8" hidden="false" customHeight="false" outlineLevel="0" collapsed="false">
      <c r="A193" s="1" t="n">
        <v>2019</v>
      </c>
      <c r="B193" s="1" t="s">
        <v>215</v>
      </c>
      <c r="C193" s="1" t="s">
        <v>216</v>
      </c>
      <c r="D193" s="73" t="n">
        <v>46</v>
      </c>
      <c r="E193" s="88" t="n">
        <v>7</v>
      </c>
      <c r="F193" s="88" t="n">
        <v>1</v>
      </c>
      <c r="G193" s="88" t="n">
        <v>38</v>
      </c>
      <c r="H193" s="88" t="n">
        <v>8</v>
      </c>
      <c r="I193" s="64" t="n">
        <f aca="false">+H193/D193*100</f>
        <v>17.3913043478261</v>
      </c>
    </row>
    <row r="194" customFormat="false" ht="12.8" hidden="false" customHeight="false" outlineLevel="0" collapsed="false">
      <c r="A194" s="1" t="n">
        <v>2019</v>
      </c>
      <c r="B194" s="1" t="s">
        <v>560</v>
      </c>
      <c r="C194" s="1" t="s">
        <v>561</v>
      </c>
      <c r="D194" s="73" t="n">
        <v>12</v>
      </c>
      <c r="E194" s="88" t="n">
        <v>6</v>
      </c>
      <c r="F194" s="88"/>
      <c r="G194" s="88" t="n">
        <v>6</v>
      </c>
      <c r="H194" s="88" t="n">
        <v>6</v>
      </c>
      <c r="I194" s="64" t="n">
        <f aca="false">+H194/D194*100</f>
        <v>50</v>
      </c>
    </row>
    <row r="195" customFormat="false" ht="12.8" hidden="false" customHeight="false" outlineLevel="0" collapsed="false">
      <c r="A195" s="1" t="n">
        <v>2019</v>
      </c>
      <c r="B195" s="1" t="s">
        <v>171</v>
      </c>
      <c r="C195" s="1" t="s">
        <v>172</v>
      </c>
      <c r="D195" s="73" t="n">
        <v>41</v>
      </c>
      <c r="E195" s="88" t="n">
        <v>7</v>
      </c>
      <c r="F195" s="88" t="n">
        <v>2</v>
      </c>
      <c r="G195" s="88" t="n">
        <v>32</v>
      </c>
      <c r="H195" s="88" t="n">
        <v>9</v>
      </c>
      <c r="I195" s="64" t="n">
        <f aca="false">+H195/D195*100</f>
        <v>21.9512195121951</v>
      </c>
    </row>
    <row r="196" customFormat="false" ht="12.8" hidden="false" customHeight="false" outlineLevel="0" collapsed="false">
      <c r="A196" s="1" t="n">
        <v>2019</v>
      </c>
      <c r="B196" s="1" t="s">
        <v>413</v>
      </c>
      <c r="C196" s="1" t="s">
        <v>414</v>
      </c>
      <c r="D196" s="73" t="n">
        <v>56</v>
      </c>
      <c r="E196" s="88" t="n">
        <v>1</v>
      </c>
      <c r="F196" s="88" t="n">
        <v>7</v>
      </c>
      <c r="G196" s="88" t="n">
        <v>48</v>
      </c>
      <c r="H196" s="88" t="n">
        <v>8</v>
      </c>
      <c r="I196" s="64" t="n">
        <f aca="false">+H196/D196*100</f>
        <v>14.2857142857143</v>
      </c>
    </row>
    <row r="197" customFormat="false" ht="12.8" hidden="false" customHeight="false" outlineLevel="0" collapsed="false">
      <c r="A197" s="1" t="n">
        <v>2019</v>
      </c>
      <c r="B197" s="1" t="s">
        <v>777</v>
      </c>
      <c r="C197" s="1" t="s">
        <v>778</v>
      </c>
      <c r="D197" s="73" t="n">
        <v>19</v>
      </c>
      <c r="E197" s="88" t="n">
        <v>9</v>
      </c>
      <c r="F197" s="88" t="n">
        <v>3</v>
      </c>
      <c r="G197" s="88" t="n">
        <v>7</v>
      </c>
      <c r="H197" s="88" t="n">
        <v>12</v>
      </c>
      <c r="I197" s="64" t="n">
        <f aca="false">+H197/D197*100</f>
        <v>63.1578947368421</v>
      </c>
    </row>
    <row r="198" customFormat="false" ht="12.8" hidden="false" customHeight="false" outlineLevel="0" collapsed="false">
      <c r="A198" s="1" t="n">
        <v>2019</v>
      </c>
      <c r="B198" s="1" t="s">
        <v>393</v>
      </c>
      <c r="C198" s="1" t="s">
        <v>394</v>
      </c>
      <c r="D198" s="73" t="n">
        <v>37</v>
      </c>
      <c r="E198" s="88" t="n">
        <v>3</v>
      </c>
      <c r="F198" s="88" t="n">
        <v>1</v>
      </c>
      <c r="G198" s="88" t="n">
        <v>33</v>
      </c>
      <c r="H198" s="88" t="n">
        <v>4</v>
      </c>
      <c r="I198" s="64" t="n">
        <f aca="false">+H198/D198*100</f>
        <v>10.8108108108108</v>
      </c>
    </row>
    <row r="199" customFormat="false" ht="12.8" hidden="false" customHeight="false" outlineLevel="0" collapsed="false">
      <c r="A199" s="1" t="n">
        <v>2019</v>
      </c>
      <c r="B199" s="1" t="s">
        <v>303</v>
      </c>
      <c r="C199" s="1" t="s">
        <v>304</v>
      </c>
      <c r="D199" s="73" t="n">
        <v>15</v>
      </c>
      <c r="E199" s="88" t="n">
        <v>2</v>
      </c>
      <c r="F199" s="88" t="n">
        <v>6</v>
      </c>
      <c r="G199" s="88" t="n">
        <v>7</v>
      </c>
      <c r="H199" s="88" t="n">
        <v>8</v>
      </c>
      <c r="I199" s="64" t="n">
        <f aca="false">+H199/D199*100</f>
        <v>53.3333333333333</v>
      </c>
    </row>
    <row r="200" customFormat="false" ht="12.8" hidden="false" customHeight="false" outlineLevel="0" collapsed="false">
      <c r="A200" s="1" t="n">
        <v>2019</v>
      </c>
      <c r="B200" s="1" t="s">
        <v>532</v>
      </c>
      <c r="C200" s="1" t="s">
        <v>865</v>
      </c>
      <c r="D200" s="73" t="n">
        <v>13</v>
      </c>
      <c r="E200" s="88" t="n">
        <v>3</v>
      </c>
      <c r="F200" s="88" t="n">
        <v>6</v>
      </c>
      <c r="G200" s="88" t="n">
        <v>4</v>
      </c>
      <c r="H200" s="88" t="n">
        <v>9</v>
      </c>
      <c r="I200" s="64" t="n">
        <f aca="false">+H200/D200*100</f>
        <v>69.2307692307692</v>
      </c>
    </row>
    <row r="201" customFormat="false" ht="12.8" hidden="false" customHeight="false" outlineLevel="0" collapsed="false">
      <c r="A201" s="1" t="n">
        <v>2019</v>
      </c>
      <c r="B201" s="1" t="s">
        <v>409</v>
      </c>
      <c r="C201" s="1" t="s">
        <v>410</v>
      </c>
      <c r="D201" s="73" t="n">
        <v>69</v>
      </c>
      <c r="E201" s="88" t="n">
        <v>4</v>
      </c>
      <c r="F201" s="88" t="n">
        <v>2</v>
      </c>
      <c r="G201" s="88" t="n">
        <v>63</v>
      </c>
      <c r="H201" s="88" t="n">
        <v>6</v>
      </c>
      <c r="I201" s="64" t="n">
        <f aca="false">+H201/D201*100</f>
        <v>8.69565217391304</v>
      </c>
    </row>
    <row r="202" customFormat="false" ht="12.8" hidden="false" customHeight="false" outlineLevel="0" collapsed="false">
      <c r="A202" s="1" t="n">
        <v>2019</v>
      </c>
      <c r="B202" s="1" t="s">
        <v>468</v>
      </c>
      <c r="C202" s="1" t="s">
        <v>469</v>
      </c>
      <c r="D202" s="73" t="n">
        <v>47</v>
      </c>
      <c r="E202" s="88" t="n">
        <v>4</v>
      </c>
      <c r="F202" s="88" t="n">
        <v>3</v>
      </c>
      <c r="G202" s="88" t="n">
        <v>40</v>
      </c>
      <c r="H202" s="88" t="n">
        <v>7</v>
      </c>
      <c r="I202" s="64" t="n">
        <f aca="false">+H202/D202*100</f>
        <v>14.8936170212766</v>
      </c>
    </row>
    <row r="203" customFormat="false" ht="12.8" hidden="false" customHeight="false" outlineLevel="0" collapsed="false">
      <c r="A203" s="1" t="n">
        <v>2019</v>
      </c>
      <c r="B203" s="1" t="s">
        <v>345</v>
      </c>
      <c r="C203" s="1" t="s">
        <v>346</v>
      </c>
      <c r="D203" s="73" t="n">
        <v>34</v>
      </c>
      <c r="E203" s="88" t="n">
        <v>7</v>
      </c>
      <c r="F203" s="88" t="n">
        <v>1</v>
      </c>
      <c r="G203" s="88" t="n">
        <v>26</v>
      </c>
      <c r="H203" s="88" t="n">
        <v>8</v>
      </c>
      <c r="I203" s="64" t="n">
        <f aca="false">+H203/D203*100</f>
        <v>23.5294117647059</v>
      </c>
    </row>
    <row r="204" customFormat="false" ht="12.8" hidden="false" customHeight="false" outlineLevel="0" collapsed="false">
      <c r="A204" s="1" t="n">
        <v>2019</v>
      </c>
      <c r="B204" s="1" t="s">
        <v>604</v>
      </c>
      <c r="C204" s="1" t="s">
        <v>605</v>
      </c>
      <c r="D204" s="73" t="n">
        <v>40</v>
      </c>
      <c r="E204" s="88" t="n">
        <v>10</v>
      </c>
      <c r="F204" s="88" t="n">
        <v>1</v>
      </c>
      <c r="G204" s="88" t="n">
        <v>29</v>
      </c>
      <c r="H204" s="88" t="n">
        <v>11</v>
      </c>
      <c r="I204" s="64" t="n">
        <f aca="false">+H204/D204*100</f>
        <v>27.5</v>
      </c>
    </row>
    <row r="205" customFormat="false" ht="12.8" hidden="false" customHeight="false" outlineLevel="0" collapsed="false">
      <c r="A205" s="1" t="n">
        <v>2019</v>
      </c>
      <c r="B205" s="1" t="s">
        <v>163</v>
      </c>
      <c r="C205" s="1" t="s">
        <v>164</v>
      </c>
      <c r="D205" s="73" t="n">
        <v>27</v>
      </c>
      <c r="E205" s="88" t="n">
        <v>2</v>
      </c>
      <c r="F205" s="88"/>
      <c r="G205" s="88" t="n">
        <v>25</v>
      </c>
      <c r="H205" s="88" t="n">
        <v>2</v>
      </c>
      <c r="I205" s="64" t="n">
        <f aca="false">+H205/D205*100</f>
        <v>7.40740740740741</v>
      </c>
    </row>
    <row r="206" customFormat="false" ht="12.8" hidden="false" customHeight="false" outlineLevel="0" collapsed="false">
      <c r="A206" s="1" t="n">
        <v>2019</v>
      </c>
      <c r="B206" s="1" t="s">
        <v>616</v>
      </c>
      <c r="C206" s="1" t="s">
        <v>748</v>
      </c>
      <c r="D206" s="73" t="n">
        <v>5</v>
      </c>
      <c r="E206" s="88" t="n">
        <v>1</v>
      </c>
      <c r="F206" s="88"/>
      <c r="G206" s="88" t="n">
        <v>4</v>
      </c>
      <c r="H206" s="88" t="n">
        <v>1</v>
      </c>
      <c r="I206" s="64" t="n">
        <f aca="false">+H206/D206*100</f>
        <v>20</v>
      </c>
    </row>
    <row r="207" customFormat="false" ht="12.8" hidden="false" customHeight="false" outlineLevel="0" collapsed="false">
      <c r="A207" s="1" t="n">
        <v>2019</v>
      </c>
      <c r="B207" s="1" t="s">
        <v>287</v>
      </c>
      <c r="C207" s="1" t="s">
        <v>288</v>
      </c>
      <c r="D207" s="73" t="n">
        <v>18</v>
      </c>
      <c r="E207" s="88" t="n">
        <v>2</v>
      </c>
      <c r="F207" s="88" t="n">
        <v>2</v>
      </c>
      <c r="G207" s="88" t="n">
        <v>14</v>
      </c>
      <c r="H207" s="88" t="n">
        <v>4</v>
      </c>
      <c r="I207" s="64" t="n">
        <f aca="false">+H207/D207*100</f>
        <v>22.2222222222222</v>
      </c>
    </row>
    <row r="208" customFormat="false" ht="12.8" hidden="false" customHeight="false" outlineLevel="0" collapsed="false">
      <c r="A208" s="1" t="n">
        <v>2019</v>
      </c>
      <c r="B208" s="1" t="s">
        <v>425</v>
      </c>
      <c r="C208" s="1" t="s">
        <v>426</v>
      </c>
      <c r="D208" s="73" t="n">
        <v>34</v>
      </c>
      <c r="E208" s="88" t="n">
        <v>13</v>
      </c>
      <c r="F208" s="88"/>
      <c r="G208" s="88" t="n">
        <v>21</v>
      </c>
      <c r="H208" s="88" t="n">
        <v>13</v>
      </c>
      <c r="I208" s="64" t="n">
        <f aca="false">+H208/D208*100</f>
        <v>38.2352941176471</v>
      </c>
    </row>
    <row r="209" customFormat="false" ht="12.8" hidden="false" customHeight="false" outlineLevel="0" collapsed="false">
      <c r="A209" s="1" t="n">
        <v>2019</v>
      </c>
      <c r="B209" s="1" t="s">
        <v>588</v>
      </c>
      <c r="C209" s="1" t="s">
        <v>589</v>
      </c>
      <c r="D209" s="73" t="n">
        <v>22</v>
      </c>
      <c r="E209" s="88" t="n">
        <v>13</v>
      </c>
      <c r="F209" s="88"/>
      <c r="G209" s="88" t="n">
        <v>9</v>
      </c>
      <c r="H209" s="88" t="n">
        <v>13</v>
      </c>
      <c r="I209" s="64" t="n">
        <f aca="false">+H209/D209*100</f>
        <v>59.0909090909091</v>
      </c>
    </row>
    <row r="210" customFormat="false" ht="12.8" hidden="false" customHeight="false" outlineLevel="0" collapsed="false">
      <c r="A210" s="1" t="n">
        <v>2019</v>
      </c>
      <c r="B210" s="1" t="s">
        <v>536</v>
      </c>
      <c r="C210" s="1" t="s">
        <v>537</v>
      </c>
      <c r="D210" s="73" t="n">
        <v>16</v>
      </c>
      <c r="E210" s="88"/>
      <c r="F210" s="88" t="n">
        <v>3</v>
      </c>
      <c r="G210" s="88" t="n">
        <v>13</v>
      </c>
      <c r="H210" s="88" t="n">
        <v>3</v>
      </c>
      <c r="I210" s="64" t="n">
        <f aca="false">+H210/D210*100</f>
        <v>18.75</v>
      </c>
    </row>
    <row r="211" customFormat="false" ht="12.8" hidden="false" customHeight="false" outlineLevel="0" collapsed="false">
      <c r="A211" s="1" t="n">
        <v>2019</v>
      </c>
      <c r="B211" s="1" t="s">
        <v>445</v>
      </c>
      <c r="C211" s="1" t="s">
        <v>446</v>
      </c>
      <c r="D211" s="73" t="n">
        <v>2</v>
      </c>
      <c r="E211" s="88"/>
      <c r="F211" s="88"/>
      <c r="G211" s="88" t="n">
        <v>2</v>
      </c>
      <c r="H211" s="88" t="n">
        <v>0</v>
      </c>
      <c r="I211" s="64" t="n">
        <f aca="false">+H211/D211*100</f>
        <v>0</v>
      </c>
    </row>
    <row r="212" customFormat="false" ht="12.8" hidden="false" customHeight="false" outlineLevel="0" collapsed="false">
      <c r="A212" s="1" t="n">
        <v>2019</v>
      </c>
      <c r="B212" s="1" t="s">
        <v>349</v>
      </c>
      <c r="C212" s="1" t="s">
        <v>350</v>
      </c>
      <c r="D212" s="73" t="n">
        <v>18</v>
      </c>
      <c r="E212" s="88" t="n">
        <v>3</v>
      </c>
      <c r="F212" s="88" t="n">
        <v>1</v>
      </c>
      <c r="G212" s="88" t="n">
        <v>14</v>
      </c>
      <c r="H212" s="88" t="n">
        <v>4</v>
      </c>
      <c r="I212" s="64" t="n">
        <f aca="false">+H212/D212*100</f>
        <v>22.2222222222222</v>
      </c>
    </row>
    <row r="213" customFormat="false" ht="12.8" hidden="false" customHeight="false" outlineLevel="0" collapsed="false">
      <c r="A213" s="1" t="n">
        <v>2019</v>
      </c>
      <c r="B213" s="1" t="s">
        <v>461</v>
      </c>
      <c r="C213" s="1" t="s">
        <v>462</v>
      </c>
      <c r="D213" s="73" t="n">
        <v>10</v>
      </c>
      <c r="E213" s="88"/>
      <c r="F213" s="88"/>
      <c r="G213" s="88" t="n">
        <v>10</v>
      </c>
      <c r="H213" s="88" t="n">
        <v>0</v>
      </c>
      <c r="I213" s="64" t="n">
        <f aca="false">+H213/D213*100</f>
        <v>0</v>
      </c>
    </row>
    <row r="214" customFormat="false" ht="12.8" hidden="false" customHeight="false" outlineLevel="0" collapsed="false">
      <c r="A214" s="1" t="n">
        <v>2019</v>
      </c>
      <c r="B214" s="1" t="s">
        <v>592</v>
      </c>
      <c r="C214" s="1" t="s">
        <v>593</v>
      </c>
      <c r="D214" s="73" t="n">
        <v>8</v>
      </c>
      <c r="E214" s="88"/>
      <c r="F214" s="88"/>
      <c r="G214" s="88" t="n">
        <v>8</v>
      </c>
      <c r="H214" s="88" t="n">
        <v>0</v>
      </c>
      <c r="I214" s="64" t="n">
        <f aca="false">+H214/D214*100</f>
        <v>0</v>
      </c>
    </row>
    <row r="215" customFormat="false" ht="12.8" hidden="false" customHeight="false" outlineLevel="0" collapsed="false">
      <c r="A215" s="1" t="n">
        <v>2019</v>
      </c>
      <c r="B215" s="1" t="s">
        <v>596</v>
      </c>
      <c r="C215" s="1" t="s">
        <v>597</v>
      </c>
      <c r="D215" s="73" t="n">
        <v>6</v>
      </c>
      <c r="E215" s="88" t="n">
        <v>1</v>
      </c>
      <c r="F215" s="88" t="n">
        <v>1</v>
      </c>
      <c r="G215" s="88" t="n">
        <v>4</v>
      </c>
      <c r="H215" s="88" t="n">
        <v>2</v>
      </c>
      <c r="I215" s="64" t="n">
        <f aca="false">+H215/D215*100</f>
        <v>33.3333333333333</v>
      </c>
    </row>
    <row r="216" customFormat="false" ht="12.8" hidden="false" customHeight="false" outlineLevel="0" collapsed="false">
      <c r="A216" s="1" t="n">
        <v>2019</v>
      </c>
      <c r="B216" s="1" t="s">
        <v>159</v>
      </c>
      <c r="C216" s="1" t="s">
        <v>160</v>
      </c>
      <c r="D216" s="73" t="n">
        <v>5</v>
      </c>
      <c r="E216" s="88"/>
      <c r="F216" s="88"/>
      <c r="G216" s="88" t="n">
        <v>5</v>
      </c>
      <c r="H216" s="88" t="n">
        <v>0</v>
      </c>
      <c r="I216" s="64" t="n">
        <f aca="false">+H216/D216*100</f>
        <v>0</v>
      </c>
    </row>
    <row r="217" customFormat="false" ht="12.8" hidden="false" customHeight="false" outlineLevel="0" collapsed="false">
      <c r="A217" s="1" t="n">
        <v>2019</v>
      </c>
      <c r="B217" s="1" t="s">
        <v>337</v>
      </c>
      <c r="C217" s="1" t="s">
        <v>338</v>
      </c>
      <c r="D217" s="73" t="n">
        <v>2</v>
      </c>
      <c r="E217" s="88"/>
      <c r="F217" s="88"/>
      <c r="G217" s="88" t="n">
        <v>2</v>
      </c>
      <c r="H217" s="88" t="n">
        <v>0</v>
      </c>
      <c r="I217" s="64" t="n">
        <f aca="false">+H217/D217*100</f>
        <v>0</v>
      </c>
    </row>
    <row r="218" customFormat="false" ht="12.8" hidden="false" customHeight="false" outlineLevel="0" collapsed="false">
      <c r="A218" s="1" t="n">
        <v>2019</v>
      </c>
      <c r="B218" s="1" t="s">
        <v>528</v>
      </c>
      <c r="C218" s="1" t="s">
        <v>529</v>
      </c>
      <c r="D218" s="73" t="n">
        <v>18</v>
      </c>
      <c r="E218" s="88"/>
      <c r="F218" s="88" t="n">
        <v>1</v>
      </c>
      <c r="G218" s="88"/>
      <c r="H218" s="88" t="n">
        <v>1</v>
      </c>
      <c r="I218" s="64" t="n">
        <f aca="false">+H218/D218*100</f>
        <v>5.55555555555556</v>
      </c>
    </row>
    <row r="219" customFormat="false" ht="12.8" hidden="false" customHeight="false" outlineLevel="0" collapsed="false">
      <c r="A219" s="1" t="n">
        <v>2019</v>
      </c>
      <c r="B219" s="1" t="s">
        <v>624</v>
      </c>
      <c r="C219" s="1" t="s">
        <v>625</v>
      </c>
      <c r="D219" s="73" t="n">
        <v>2</v>
      </c>
      <c r="E219" s="88" t="n">
        <v>1</v>
      </c>
      <c r="F219" s="88"/>
      <c r="G219" s="88" t="n">
        <v>1</v>
      </c>
      <c r="H219" s="88" t="n">
        <v>1</v>
      </c>
      <c r="I219" s="64" t="n">
        <f aca="false">+H219/D219*100</f>
        <v>50</v>
      </c>
    </row>
    <row r="220" customFormat="false" ht="12.8" hidden="false" customHeight="false" outlineLevel="0" collapsed="false">
      <c r="A220" s="1" t="n">
        <v>2019</v>
      </c>
      <c r="B220" s="1" t="s">
        <v>508</v>
      </c>
      <c r="C220" s="1" t="s">
        <v>509</v>
      </c>
      <c r="D220" s="73"/>
      <c r="E220" s="88"/>
      <c r="F220" s="88"/>
      <c r="G220" s="88"/>
      <c r="H220" s="88" t="n">
        <v>0</v>
      </c>
      <c r="I220" s="64" t="e">
        <f aca="false">+H220/D220*100</f>
        <v>#DIV/0!</v>
      </c>
    </row>
    <row r="221" customFormat="false" ht="12.8" hidden="false" customHeight="false" outlineLevel="0" collapsed="false">
      <c r="A221" s="1" t="n">
        <v>2019</v>
      </c>
      <c r="B221" s="1" t="s">
        <v>195</v>
      </c>
      <c r="C221" s="1" t="s">
        <v>196</v>
      </c>
      <c r="D221" s="73"/>
      <c r="E221" s="88"/>
      <c r="F221" s="88"/>
      <c r="G221" s="88"/>
      <c r="H221" s="88" t="n">
        <v>0</v>
      </c>
      <c r="I221" s="64" t="e">
        <f aca="false">+H221/D221*100</f>
        <v>#DIV/0!</v>
      </c>
    </row>
    <row r="222" customFormat="false" ht="12.8" hidden="false" customHeight="false" outlineLevel="0" collapsed="false">
      <c r="A222" s="1" t="n">
        <v>2019</v>
      </c>
      <c r="B222" s="1" t="s">
        <v>377</v>
      </c>
      <c r="C222" s="1" t="s">
        <v>378</v>
      </c>
      <c r="D222" s="73" t="n">
        <v>9</v>
      </c>
      <c r="E222" s="88" t="n">
        <v>1</v>
      </c>
      <c r="F222" s="88"/>
      <c r="G222" s="88" t="n">
        <v>8</v>
      </c>
      <c r="H222" s="88" t="n">
        <v>1</v>
      </c>
      <c r="I222" s="64" t="n">
        <f aca="false">+H222/D222*100</f>
        <v>11.1111111111111</v>
      </c>
    </row>
    <row r="223" customFormat="false" ht="12.8" hidden="false" customHeight="false" outlineLevel="0" collapsed="false">
      <c r="A223" s="1" t="n">
        <v>2019</v>
      </c>
      <c r="B223" s="1" t="s">
        <v>580</v>
      </c>
      <c r="C223" s="1" t="s">
        <v>581</v>
      </c>
      <c r="D223" s="73" t="n">
        <v>10</v>
      </c>
      <c r="E223" s="88"/>
      <c r="F223" s="88"/>
      <c r="G223" s="88" t="n">
        <v>10</v>
      </c>
      <c r="H223" s="88" t="n">
        <v>0</v>
      </c>
      <c r="I223" s="64" t="n">
        <f aca="false">+H223/D223*100</f>
        <v>0</v>
      </c>
    </row>
    <row r="224" customFormat="false" ht="12.8" hidden="false" customHeight="false" outlineLevel="0" collapsed="false">
      <c r="A224" s="1" t="n">
        <v>2019</v>
      </c>
      <c r="B224" s="1" t="s">
        <v>564</v>
      </c>
      <c r="C224" s="1" t="s">
        <v>565</v>
      </c>
      <c r="D224" s="73" t="n">
        <v>1</v>
      </c>
      <c r="E224" s="88"/>
      <c r="F224" s="88"/>
      <c r="G224" s="88" t="n">
        <v>1</v>
      </c>
      <c r="H224" s="88" t="n">
        <v>0</v>
      </c>
      <c r="I224" s="64" t="n">
        <f aca="false">+H224/D224*100</f>
        <v>0</v>
      </c>
    </row>
    <row r="225" customFormat="false" ht="12.8" hidden="false" customHeight="false" outlineLevel="0" collapsed="false">
      <c r="A225" s="1" t="n">
        <v>2019</v>
      </c>
      <c r="B225" s="1" t="s">
        <v>123</v>
      </c>
      <c r="C225" s="1" t="s">
        <v>124</v>
      </c>
      <c r="D225" s="73" t="n">
        <v>5</v>
      </c>
      <c r="E225" s="88"/>
      <c r="F225" s="88"/>
      <c r="G225" s="88" t="n">
        <v>5</v>
      </c>
      <c r="H225" s="88" t="n">
        <v>0</v>
      </c>
      <c r="I225" s="64" t="n">
        <f aca="false">+H225/D225*100</f>
        <v>0</v>
      </c>
    </row>
    <row r="226" customFormat="false" ht="12.8" hidden="false" customHeight="false" outlineLevel="0" collapsed="false">
      <c r="A226" s="1" t="n">
        <v>2019</v>
      </c>
      <c r="B226" s="1" t="s">
        <v>167</v>
      </c>
      <c r="C226" s="1" t="s">
        <v>168</v>
      </c>
      <c r="D226" s="73" t="n">
        <v>3</v>
      </c>
      <c r="E226" s="88" t="n">
        <v>2</v>
      </c>
      <c r="F226" s="88"/>
      <c r="G226" s="88" t="n">
        <v>1</v>
      </c>
      <c r="H226" s="88" t="n">
        <v>2</v>
      </c>
      <c r="I226" s="64" t="n">
        <f aca="false">+H226/D226*100</f>
        <v>66.6666666666667</v>
      </c>
    </row>
    <row r="227" customFormat="false" ht="12.8" hidden="false" customHeight="false" outlineLevel="0" collapsed="false">
      <c r="A227" s="1" t="n">
        <v>2019</v>
      </c>
      <c r="B227" s="1" t="s">
        <v>219</v>
      </c>
      <c r="C227" s="1" t="s">
        <v>220</v>
      </c>
      <c r="D227" s="73"/>
      <c r="E227" s="88"/>
      <c r="F227" s="88"/>
      <c r="G227" s="88" t="n">
        <v>0</v>
      </c>
      <c r="H227" s="88" t="n">
        <v>0</v>
      </c>
      <c r="I227" s="64" t="e">
        <f aca="false">+H227/D227*100</f>
        <v>#DIV/0!</v>
      </c>
    </row>
    <row r="228" customFormat="false" ht="12.8" hidden="false" customHeight="false" outlineLevel="0" collapsed="false">
      <c r="A228" s="1" t="n">
        <v>2019</v>
      </c>
      <c r="B228" s="1" t="s">
        <v>365</v>
      </c>
      <c r="C228" s="1" t="s">
        <v>783</v>
      </c>
      <c r="D228" s="73" t="n">
        <v>5</v>
      </c>
      <c r="E228" s="88" t="n">
        <v>1</v>
      </c>
      <c r="F228" s="88"/>
      <c r="G228" s="88" t="n">
        <v>4</v>
      </c>
      <c r="H228" s="88" t="n">
        <v>1</v>
      </c>
      <c r="I228" s="64" t="n">
        <f aca="false">+H228/D228*100</f>
        <v>20</v>
      </c>
    </row>
    <row r="229" customFormat="false" ht="12.8" hidden="false" customHeight="false" outlineLevel="0" collapsed="false">
      <c r="A229" s="1" t="n">
        <v>2019</v>
      </c>
      <c r="B229" s="1" t="s">
        <v>307</v>
      </c>
      <c r="C229" s="1" t="s">
        <v>308</v>
      </c>
      <c r="D229" s="73"/>
      <c r="E229" s="88"/>
      <c r="F229" s="88"/>
      <c r="G229" s="88"/>
      <c r="H229" s="88" t="n">
        <v>0</v>
      </c>
      <c r="I229" s="64" t="e">
        <f aca="false">+H229/D229*100</f>
        <v>#DIV/0!</v>
      </c>
    </row>
    <row r="230" customFormat="false" ht="12.8" hidden="false" customHeight="false" outlineLevel="0" collapsed="false">
      <c r="A230" s="1" t="n">
        <v>2019</v>
      </c>
      <c r="B230" s="1" t="s">
        <v>333</v>
      </c>
      <c r="C230" s="1" t="s">
        <v>334</v>
      </c>
      <c r="D230" s="73" t="n">
        <v>3</v>
      </c>
      <c r="E230" s="88"/>
      <c r="F230" s="88"/>
      <c r="G230" s="88" t="n">
        <v>3</v>
      </c>
      <c r="H230" s="88" t="n">
        <v>0</v>
      </c>
      <c r="I230" s="64" t="n">
        <f aca="false">+H230/D230*100</f>
        <v>0</v>
      </c>
    </row>
    <row r="231" customFormat="false" ht="12.8" hidden="false" customHeight="false" outlineLevel="0" collapsed="false">
      <c r="A231" s="1" t="n">
        <v>2019</v>
      </c>
      <c r="B231" s="1" t="s">
        <v>441</v>
      </c>
      <c r="C231" s="1" t="s">
        <v>442</v>
      </c>
      <c r="D231" s="73" t="n">
        <v>5</v>
      </c>
      <c r="E231" s="88"/>
      <c r="F231" s="88" t="n">
        <v>2</v>
      </c>
      <c r="G231" s="88" t="n">
        <v>3</v>
      </c>
      <c r="H231" s="88" t="n">
        <v>2</v>
      </c>
      <c r="I231" s="64" t="n">
        <f aca="false">+H231/D231*100</f>
        <v>40</v>
      </c>
    </row>
    <row r="232" customFormat="false" ht="12.8" hidden="false" customHeight="false" outlineLevel="0" collapsed="false">
      <c r="A232" s="1" t="n">
        <v>2019</v>
      </c>
      <c r="B232" s="1" t="s">
        <v>175</v>
      </c>
      <c r="C232" s="1" t="s">
        <v>658</v>
      </c>
      <c r="D232" s="73" t="n">
        <v>1</v>
      </c>
      <c r="E232" s="88"/>
      <c r="F232" s="88"/>
      <c r="G232" s="88" t="n">
        <v>1</v>
      </c>
      <c r="H232" s="88" t="n">
        <v>0</v>
      </c>
      <c r="I232" s="64" t="n">
        <f aca="false">+H232/D232*100</f>
        <v>0</v>
      </c>
    </row>
    <row r="233" customFormat="false" ht="12.8" hidden="false" customHeight="false" outlineLevel="0" collapsed="false">
      <c r="A233" s="1" t="n">
        <v>2019</v>
      </c>
      <c r="B233" s="1" t="s">
        <v>887</v>
      </c>
      <c r="C233" s="1" t="s">
        <v>785</v>
      </c>
      <c r="D233" s="73" t="n">
        <v>6</v>
      </c>
      <c r="E233" s="88" t="n">
        <v>3</v>
      </c>
      <c r="F233" s="88"/>
      <c r="G233" s="88" t="n">
        <v>3</v>
      </c>
      <c r="H233" s="88" t="n">
        <v>3</v>
      </c>
      <c r="I233" s="64" t="n">
        <f aca="false">+H233/D233*100</f>
        <v>50</v>
      </c>
    </row>
    <row r="234" customFormat="false" ht="12.8" hidden="false" customHeight="false" outlineLevel="0" collapsed="false">
      <c r="A234" s="1" t="n">
        <v>2019</v>
      </c>
      <c r="B234" s="1" t="s">
        <v>888</v>
      </c>
      <c r="C234" s="1" t="s">
        <v>794</v>
      </c>
      <c r="D234" s="73"/>
      <c r="E234" s="88"/>
      <c r="F234" s="88"/>
      <c r="G234" s="88" t="n">
        <v>0</v>
      </c>
      <c r="H234" s="88" t="n">
        <v>0</v>
      </c>
      <c r="I234" s="64" t="e">
        <f aca="false">+H234/D234*100</f>
        <v>#DIV/0!</v>
      </c>
    </row>
    <row r="235" customFormat="false" ht="12.8" hidden="false" customHeight="false" outlineLevel="0" collapsed="false">
      <c r="A235" s="1" t="n">
        <v>2019</v>
      </c>
      <c r="B235" s="1" t="s">
        <v>544</v>
      </c>
      <c r="C235" s="1" t="s">
        <v>889</v>
      </c>
      <c r="D235" s="73"/>
      <c r="E235" s="88"/>
      <c r="F235" s="88"/>
      <c r="G235" s="88"/>
      <c r="H235" s="88" t="n">
        <v>0</v>
      </c>
      <c r="I235" s="64" t="e">
        <f aca="false">+H235/D235*100</f>
        <v>#DIV/0!</v>
      </c>
    </row>
    <row r="236" customFormat="false" ht="12.8" hidden="false" customHeight="false" outlineLevel="0" collapsed="false">
      <c r="A236" s="1" t="n">
        <v>2019</v>
      </c>
      <c r="B236" s="1" t="s">
        <v>807</v>
      </c>
      <c r="C236" s="1" t="s">
        <v>808</v>
      </c>
      <c r="D236" s="73"/>
      <c r="E236" s="88"/>
      <c r="F236" s="88"/>
      <c r="G236" s="88" t="n">
        <v>0</v>
      </c>
      <c r="H236" s="88" t="n">
        <v>0</v>
      </c>
      <c r="I236" s="64" t="e">
        <f aca="false">+H236/D236*100</f>
        <v>#DIV/0!</v>
      </c>
    </row>
    <row r="237" customFormat="false" ht="12.8" hidden="false" customHeight="false" outlineLevel="0" collapsed="false">
      <c r="A237" s="1" t="n">
        <v>2019</v>
      </c>
      <c r="B237" s="1" t="s">
        <v>315</v>
      </c>
      <c r="C237" s="1" t="s">
        <v>316</v>
      </c>
      <c r="D237" s="73" t="n">
        <v>1</v>
      </c>
      <c r="E237" s="88"/>
      <c r="F237" s="88"/>
      <c r="G237" s="88" t="n">
        <v>1</v>
      </c>
      <c r="H237" s="88" t="n">
        <v>0</v>
      </c>
      <c r="I237" s="64" t="n">
        <f aca="false">+H237/D237*100</f>
        <v>0</v>
      </c>
    </row>
    <row r="238" customFormat="false" ht="12.8" hidden="false" customHeight="false" outlineLevel="0" collapsed="false">
      <c r="A238" s="1" t="n">
        <v>2019</v>
      </c>
      <c r="B238" s="1" t="s">
        <v>319</v>
      </c>
      <c r="C238" s="1" t="s">
        <v>320</v>
      </c>
      <c r="D238" s="73" t="n">
        <v>1</v>
      </c>
      <c r="E238" s="88"/>
      <c r="F238" s="88"/>
      <c r="G238" s="88" t="n">
        <v>1</v>
      </c>
      <c r="H238" s="88" t="n">
        <v>0</v>
      </c>
      <c r="I238" s="64" t="n">
        <f aca="false">+H238/D238*100</f>
        <v>0</v>
      </c>
    </row>
    <row r="239" customFormat="false" ht="12.8" hidden="false" customHeight="false" outlineLevel="0" collapsed="false">
      <c r="A239" s="1" t="n">
        <v>2019</v>
      </c>
      <c r="B239" s="1" t="s">
        <v>721</v>
      </c>
      <c r="C239" s="1" t="s">
        <v>722</v>
      </c>
      <c r="D239" s="73" t="n">
        <v>1</v>
      </c>
      <c r="E239" s="88"/>
      <c r="F239" s="88"/>
      <c r="G239" s="88" t="n">
        <v>1</v>
      </c>
      <c r="H239" s="88" t="n">
        <v>0</v>
      </c>
      <c r="I239" s="64" t="n">
        <f aca="false">+H239/D239*100</f>
        <v>0</v>
      </c>
    </row>
    <row r="240" customFormat="false" ht="12.8" hidden="false" customHeight="false" outlineLevel="0" collapsed="false">
      <c r="A240" s="1" t="n">
        <v>2019</v>
      </c>
      <c r="B240" s="1" t="s">
        <v>341</v>
      </c>
      <c r="C240" s="1" t="s">
        <v>675</v>
      </c>
      <c r="D240" s="73" t="n">
        <v>1</v>
      </c>
      <c r="E240" s="88"/>
      <c r="F240" s="88"/>
      <c r="G240" s="88" t="n">
        <v>1</v>
      </c>
      <c r="H240" s="88" t="n">
        <v>0</v>
      </c>
      <c r="I240" s="64" t="n">
        <f aca="false">+H240/D240*100</f>
        <v>0</v>
      </c>
    </row>
    <row r="241" customFormat="false" ht="12.8" hidden="false" customHeight="false" outlineLevel="0" collapsed="false">
      <c r="A241" s="1" t="n">
        <v>2019</v>
      </c>
      <c r="B241" s="1" t="s">
        <v>437</v>
      </c>
      <c r="C241" s="1" t="s">
        <v>438</v>
      </c>
      <c r="D241" s="73" t="n">
        <v>2</v>
      </c>
      <c r="E241" s="88"/>
      <c r="F241" s="88" t="n">
        <v>1</v>
      </c>
      <c r="G241" s="88" t="n">
        <v>1</v>
      </c>
      <c r="H241" s="88" t="n">
        <v>1</v>
      </c>
      <c r="I241" s="64" t="n">
        <f aca="false">+H241/D241*100</f>
        <v>50</v>
      </c>
    </row>
    <row r="242" customFormat="false" ht="12.8" hidden="false" customHeight="false" outlineLevel="0" collapsed="false">
      <c r="A242" s="1" t="n">
        <v>2019</v>
      </c>
      <c r="B242" s="1" t="s">
        <v>449</v>
      </c>
      <c r="C242" s="1" t="s">
        <v>890</v>
      </c>
      <c r="D242" s="73"/>
      <c r="E242" s="88"/>
      <c r="F242" s="88"/>
      <c r="G242" s="88"/>
      <c r="H242" s="88" t="n">
        <v>0</v>
      </c>
      <c r="I242" s="64" t="e">
        <f aca="false">+H242/D242*100</f>
        <v>#DIV/0!</v>
      </c>
    </row>
    <row r="243" customFormat="false" ht="12.8" hidden="false" customHeight="false" outlineLevel="0" collapsed="false">
      <c r="A243" s="1" t="n">
        <v>2019</v>
      </c>
      <c r="B243" s="1" t="s">
        <v>472</v>
      </c>
      <c r="C243" s="1" t="s">
        <v>473</v>
      </c>
      <c r="D243" s="73" t="n">
        <v>1</v>
      </c>
      <c r="E243" s="88"/>
      <c r="F243" s="88"/>
      <c r="G243" s="88" t="n">
        <v>1</v>
      </c>
      <c r="H243" s="88" t="n">
        <v>0</v>
      </c>
      <c r="I243" s="64" t="n">
        <f aca="false">+H243/D243*100</f>
        <v>0</v>
      </c>
    </row>
    <row r="244" customFormat="false" ht="12.8" hidden="false" customHeight="false" outlineLevel="0" collapsed="false">
      <c r="A244" s="1" t="n">
        <v>2019</v>
      </c>
      <c r="B244" s="1" t="s">
        <v>683</v>
      </c>
      <c r="C244" s="1" t="s">
        <v>684</v>
      </c>
      <c r="D244" s="73" t="n">
        <v>3</v>
      </c>
      <c r="E244" s="88"/>
      <c r="F244" s="88"/>
      <c r="G244" s="88" t="n">
        <v>3</v>
      </c>
      <c r="H244" s="88" t="n">
        <v>0</v>
      </c>
      <c r="I244" s="64" t="n">
        <f aca="false">+H244/D244*100</f>
        <v>0</v>
      </c>
    </row>
    <row r="245" customFormat="false" ht="12.8" hidden="false" customHeight="false" outlineLevel="0" collapsed="false">
      <c r="A245" s="1" t="n">
        <v>2019</v>
      </c>
      <c r="B245" s="1" t="s">
        <v>891</v>
      </c>
      <c r="C245" s="1" t="s">
        <v>892</v>
      </c>
      <c r="D245" s="73"/>
      <c r="E245" s="88"/>
      <c r="F245" s="88"/>
      <c r="G245" s="88"/>
      <c r="H245" s="88"/>
      <c r="I245" s="64" t="e">
        <f aca="false">+H245/D245*100</f>
        <v>#DIV/0!</v>
      </c>
    </row>
    <row r="246" customFormat="false" ht="12.8" hidden="false" customHeight="false" outlineLevel="0" collapsed="false">
      <c r="A246" s="1" t="n">
        <v>2021</v>
      </c>
      <c r="B246" s="1" t="s">
        <v>107</v>
      </c>
      <c r="C246" s="1" t="s">
        <v>108</v>
      </c>
      <c r="D246" s="73" t="n">
        <v>4476</v>
      </c>
      <c r="E246" s="73" t="n">
        <v>958</v>
      </c>
      <c r="F246" s="73" t="n">
        <v>2037</v>
      </c>
      <c r="G246" s="1" t="n">
        <v>1481</v>
      </c>
      <c r="H246" s="73" t="n">
        <v>2995</v>
      </c>
      <c r="I246" s="64" t="n">
        <f aca="false">+H246/D246*100</f>
        <v>66.9124218051832</v>
      </c>
    </row>
    <row r="247" customFormat="false" ht="12.8" hidden="false" customHeight="false" outlineLevel="0" collapsed="false">
      <c r="A247" s="1" t="n">
        <v>2021</v>
      </c>
      <c r="B247" s="1" t="s">
        <v>616</v>
      </c>
      <c r="C247" s="147" t="s">
        <v>617</v>
      </c>
      <c r="D247" s="208" t="n">
        <v>11</v>
      </c>
      <c r="E247" s="208" t="n">
        <v>1</v>
      </c>
      <c r="F247" s="208" t="n">
        <v>0</v>
      </c>
      <c r="G247" s="1" t="n">
        <v>10</v>
      </c>
      <c r="H247" s="208" t="n">
        <v>1</v>
      </c>
      <c r="I247" s="64" t="n">
        <f aca="false">+H247/D247*100</f>
        <v>9.09090909090909</v>
      </c>
    </row>
    <row r="248" customFormat="false" ht="12.8" hidden="false" customHeight="false" outlineLevel="0" collapsed="false">
      <c r="A248" s="1" t="n">
        <v>2021</v>
      </c>
      <c r="B248" s="1" t="s">
        <v>111</v>
      </c>
      <c r="C248" s="1" t="s">
        <v>112</v>
      </c>
      <c r="D248" s="73" t="n">
        <v>1665</v>
      </c>
      <c r="E248" s="73" t="n">
        <v>30</v>
      </c>
      <c r="F248" s="73" t="n">
        <v>104</v>
      </c>
      <c r="G248" s="1" t="n">
        <v>1531</v>
      </c>
      <c r="H248" s="73" t="n">
        <v>134</v>
      </c>
      <c r="I248" s="64" t="n">
        <f aca="false">+H248/D248*100</f>
        <v>8.04804804804805</v>
      </c>
    </row>
    <row r="249" customFormat="false" ht="12.8" hidden="false" customHeight="false" outlineLevel="0" collapsed="false">
      <c r="A249" s="1" t="n">
        <v>2021</v>
      </c>
      <c r="B249" s="1" t="s">
        <v>235</v>
      </c>
      <c r="C249" s="1" t="s">
        <v>236</v>
      </c>
      <c r="D249" s="73" t="n">
        <v>1018</v>
      </c>
      <c r="E249" s="73" t="n">
        <v>42</v>
      </c>
      <c r="F249" s="73" t="n">
        <v>19</v>
      </c>
      <c r="G249" s="1" t="n">
        <v>957</v>
      </c>
      <c r="H249" s="73" t="n">
        <v>61</v>
      </c>
      <c r="I249" s="64" t="n">
        <f aca="false">+H249/D249*100</f>
        <v>5.99214145383104</v>
      </c>
    </row>
    <row r="250" customFormat="false" ht="12.8" hidden="false" customHeight="false" outlineLevel="0" collapsed="false">
      <c r="A250" s="1" t="n">
        <v>2021</v>
      </c>
      <c r="B250" s="1" t="s">
        <v>119</v>
      </c>
      <c r="C250" s="1" t="s">
        <v>120</v>
      </c>
      <c r="D250" s="73" t="n">
        <v>1047</v>
      </c>
      <c r="E250" s="73" t="n">
        <v>51</v>
      </c>
      <c r="F250" s="73" t="n">
        <v>106</v>
      </c>
      <c r="G250" s="1" t="n">
        <v>890</v>
      </c>
      <c r="H250" s="73" t="n">
        <v>157</v>
      </c>
      <c r="I250" s="64" t="n">
        <f aca="false">+H250/D250*100</f>
        <v>14.9952244508118</v>
      </c>
    </row>
    <row r="251" customFormat="false" ht="12.8" hidden="false" customHeight="false" outlineLevel="0" collapsed="false">
      <c r="A251" s="1" t="n">
        <v>2021</v>
      </c>
      <c r="B251" s="1" t="s">
        <v>508</v>
      </c>
      <c r="C251" s="1" t="s">
        <v>509</v>
      </c>
      <c r="D251" s="73" t="n">
        <v>8</v>
      </c>
      <c r="E251" s="73" t="n">
        <v>2</v>
      </c>
      <c r="F251" s="73" t="n">
        <v>2</v>
      </c>
      <c r="G251" s="1" t="n">
        <v>4</v>
      </c>
      <c r="H251" s="73" t="n">
        <v>4</v>
      </c>
      <c r="I251" s="64" t="n">
        <f aca="false">+H251/D251*100</f>
        <v>50</v>
      </c>
    </row>
    <row r="252" customFormat="false" ht="12.8" hidden="false" customHeight="false" outlineLevel="0" collapsed="false">
      <c r="A252" s="1" t="n">
        <v>2021</v>
      </c>
      <c r="B252" s="1" t="s">
        <v>115</v>
      </c>
      <c r="C252" s="1" t="s">
        <v>116</v>
      </c>
      <c r="D252" s="73" t="n">
        <v>1170</v>
      </c>
      <c r="E252" s="73" t="n">
        <v>21</v>
      </c>
      <c r="F252" s="73" t="n">
        <v>33</v>
      </c>
      <c r="G252" s="1" t="n">
        <v>1116</v>
      </c>
      <c r="H252" s="73" t="n">
        <v>54</v>
      </c>
      <c r="I252" s="64" t="n">
        <f aca="false">+H252/D252*100</f>
        <v>4.61538461538462</v>
      </c>
    </row>
    <row r="253" customFormat="false" ht="12.8" hidden="false" customHeight="false" outlineLevel="0" collapsed="false">
      <c r="A253" s="1" t="n">
        <v>2021</v>
      </c>
      <c r="B253" s="1" t="s">
        <v>893</v>
      </c>
      <c r="C253" s="1" t="s">
        <v>894</v>
      </c>
      <c r="D253" s="73" t="n">
        <v>1</v>
      </c>
      <c r="E253" s="73" t="n">
        <v>0</v>
      </c>
      <c r="F253" s="73" t="n">
        <v>0</v>
      </c>
      <c r="G253" s="1" t="n">
        <v>1</v>
      </c>
      <c r="H253" s="73" t="n">
        <v>0</v>
      </c>
      <c r="I253" s="64" t="n">
        <f aca="false">+H253/D253*100</f>
        <v>0</v>
      </c>
    </row>
    <row r="254" customFormat="false" ht="12.8" hidden="false" customHeight="false" outlineLevel="0" collapsed="false">
      <c r="A254" s="1" t="n">
        <v>2021</v>
      </c>
      <c r="B254" s="1" t="s">
        <v>895</v>
      </c>
      <c r="C254" s="1" t="s">
        <v>757</v>
      </c>
      <c r="D254" s="73" t="n">
        <v>1</v>
      </c>
      <c r="E254" s="73" t="n">
        <v>0</v>
      </c>
      <c r="F254" s="73" t="n">
        <v>0</v>
      </c>
      <c r="G254" s="1" t="n">
        <v>1</v>
      </c>
      <c r="H254" s="73" t="n">
        <v>0</v>
      </c>
      <c r="I254" s="64" t="n">
        <f aca="false">+H254/D254*100</f>
        <v>0</v>
      </c>
    </row>
    <row r="255" customFormat="false" ht="12.8" hidden="false" customHeight="false" outlineLevel="0" collapsed="false">
      <c r="A255" s="1" t="n">
        <v>2021</v>
      </c>
      <c r="B255" s="1" t="s">
        <v>127</v>
      </c>
      <c r="C255" s="1" t="s">
        <v>128</v>
      </c>
      <c r="D255" s="73" t="n">
        <v>358</v>
      </c>
      <c r="E255" s="73" t="n">
        <v>95</v>
      </c>
      <c r="F255" s="73" t="n">
        <v>6</v>
      </c>
      <c r="G255" s="1" t="n">
        <v>257</v>
      </c>
      <c r="H255" s="73" t="n">
        <v>101</v>
      </c>
      <c r="I255" s="64" t="n">
        <f aca="false">+H255/D255*100</f>
        <v>28.2122905027933</v>
      </c>
    </row>
    <row r="256" customFormat="false" ht="12.8" hidden="false" customHeight="false" outlineLevel="0" collapsed="false">
      <c r="A256" s="1" t="n">
        <v>2021</v>
      </c>
      <c r="B256" s="1" t="s">
        <v>147</v>
      </c>
      <c r="C256" s="1" t="s">
        <v>148</v>
      </c>
      <c r="D256" s="73" t="n">
        <v>2</v>
      </c>
      <c r="E256" s="73" t="n">
        <v>0</v>
      </c>
      <c r="F256" s="73" t="n">
        <v>0</v>
      </c>
      <c r="G256" s="1" t="n">
        <v>2</v>
      </c>
      <c r="H256" s="73" t="n">
        <v>0</v>
      </c>
      <c r="I256" s="64" t="n">
        <f aca="false">+H256/D256*100</f>
        <v>0</v>
      </c>
    </row>
    <row r="257" customFormat="false" ht="12.8" hidden="false" customHeight="false" outlineLevel="0" collapsed="false">
      <c r="A257" s="1" t="n">
        <v>2021</v>
      </c>
      <c r="B257" s="1" t="s">
        <v>135</v>
      </c>
      <c r="C257" s="1" t="s">
        <v>136</v>
      </c>
      <c r="D257" s="73" t="n">
        <v>8150</v>
      </c>
      <c r="E257" s="73" t="n">
        <v>666</v>
      </c>
      <c r="F257" s="73" t="n">
        <v>330</v>
      </c>
      <c r="G257" s="1" t="n">
        <v>7154</v>
      </c>
      <c r="H257" s="73" t="n">
        <v>996</v>
      </c>
      <c r="I257" s="64" t="n">
        <f aca="false">+H257/D257*100</f>
        <v>12.2208588957055</v>
      </c>
    </row>
    <row r="258" customFormat="false" ht="12.8" hidden="false" customHeight="false" outlineLevel="0" collapsed="false">
      <c r="A258" s="1" t="n">
        <v>2021</v>
      </c>
      <c r="B258" s="1" t="s">
        <v>155</v>
      </c>
      <c r="C258" s="1" t="s">
        <v>156</v>
      </c>
      <c r="D258" s="73" t="n">
        <v>57</v>
      </c>
      <c r="E258" s="73" t="n">
        <v>5</v>
      </c>
      <c r="F258" s="73" t="n">
        <v>9</v>
      </c>
      <c r="G258" s="1" t="n">
        <v>43</v>
      </c>
      <c r="H258" s="73" t="n">
        <v>14</v>
      </c>
      <c r="I258" s="64" t="n">
        <f aca="false">+H258/D258*100</f>
        <v>24.5614035087719</v>
      </c>
    </row>
    <row r="259" customFormat="false" ht="12.8" hidden="false" customHeight="false" outlineLevel="0" collapsed="false">
      <c r="A259" s="1" t="n">
        <v>2021</v>
      </c>
      <c r="B259" s="1" t="s">
        <v>167</v>
      </c>
      <c r="C259" s="1" t="s">
        <v>168</v>
      </c>
      <c r="D259" s="73" t="n">
        <v>3</v>
      </c>
      <c r="E259" s="73" t="n">
        <v>2</v>
      </c>
      <c r="F259" s="73" t="n">
        <v>0</v>
      </c>
      <c r="G259" s="1" t="n">
        <v>1</v>
      </c>
      <c r="H259" s="73" t="n">
        <v>2</v>
      </c>
      <c r="I259" s="64" t="n">
        <f aca="false">+H259/D259*100</f>
        <v>66.6666666666667</v>
      </c>
    </row>
    <row r="260" customFormat="false" ht="12.8" hidden="false" customHeight="false" outlineLevel="0" collapsed="false">
      <c r="A260" s="1" t="n">
        <v>2021</v>
      </c>
      <c r="B260" s="1" t="s">
        <v>171</v>
      </c>
      <c r="C260" s="1" t="s">
        <v>172</v>
      </c>
      <c r="D260" s="73" t="n">
        <v>73</v>
      </c>
      <c r="E260" s="73" t="n">
        <v>20</v>
      </c>
      <c r="F260" s="73" t="n">
        <v>2</v>
      </c>
      <c r="G260" s="1" t="n">
        <v>51</v>
      </c>
      <c r="H260" s="73" t="n">
        <v>22</v>
      </c>
      <c r="I260" s="64" t="n">
        <f aca="false">+H260/D260*100</f>
        <v>30.1369863013699</v>
      </c>
    </row>
    <row r="261" customFormat="false" ht="12.8" hidden="false" customHeight="false" outlineLevel="0" collapsed="false">
      <c r="A261" s="1" t="n">
        <v>2021</v>
      </c>
      <c r="B261" s="1" t="s">
        <v>425</v>
      </c>
      <c r="C261" s="1" t="s">
        <v>426</v>
      </c>
      <c r="D261" s="73" t="n">
        <v>20</v>
      </c>
      <c r="E261" s="73" t="n">
        <v>6</v>
      </c>
      <c r="F261" s="73" t="n">
        <v>0</v>
      </c>
      <c r="G261" s="1" t="n">
        <v>14</v>
      </c>
      <c r="H261" s="73" t="n">
        <v>6</v>
      </c>
      <c r="I261" s="64" t="n">
        <f aca="false">+H261/D261*100</f>
        <v>30</v>
      </c>
    </row>
    <row r="262" customFormat="false" ht="12.8" hidden="false" customHeight="false" outlineLevel="0" collapsed="false">
      <c r="A262" s="1" t="n">
        <v>2021</v>
      </c>
      <c r="B262" s="1" t="s">
        <v>159</v>
      </c>
      <c r="C262" s="1" t="s">
        <v>160</v>
      </c>
      <c r="D262" s="73" t="n">
        <v>6</v>
      </c>
      <c r="E262" s="73" t="n">
        <v>0</v>
      </c>
      <c r="F262" s="73" t="n">
        <v>0</v>
      </c>
      <c r="G262" s="1" t="n">
        <v>6</v>
      </c>
      <c r="H262" s="73" t="n">
        <v>0</v>
      </c>
      <c r="I262" s="64" t="n">
        <f aca="false">+H262/D262*100</f>
        <v>0</v>
      </c>
    </row>
    <row r="263" customFormat="false" ht="12.8" hidden="false" customHeight="false" outlineLevel="0" collapsed="false">
      <c r="A263" s="1" t="n">
        <v>2021</v>
      </c>
      <c r="B263" s="1" t="s">
        <v>131</v>
      </c>
      <c r="C263" s="1" t="s">
        <v>708</v>
      </c>
      <c r="D263" s="73" t="n">
        <v>294</v>
      </c>
      <c r="E263" s="73" t="n">
        <v>4</v>
      </c>
      <c r="F263" s="73" t="n">
        <v>2</v>
      </c>
      <c r="G263" s="1" t="n">
        <v>288</v>
      </c>
      <c r="H263" s="73" t="n">
        <v>6</v>
      </c>
      <c r="I263" s="64" t="n">
        <f aca="false">+H263/D263*100</f>
        <v>2.04081632653061</v>
      </c>
    </row>
    <row r="264" customFormat="false" ht="12.8" hidden="false" customHeight="false" outlineLevel="0" collapsed="false">
      <c r="A264" s="1" t="n">
        <v>2021</v>
      </c>
      <c r="B264" s="1" t="s">
        <v>163</v>
      </c>
      <c r="C264" s="1" t="s">
        <v>164</v>
      </c>
      <c r="D264" s="73" t="n">
        <v>27</v>
      </c>
      <c r="E264" s="73" t="n">
        <v>1</v>
      </c>
      <c r="F264" s="73" t="n">
        <v>1</v>
      </c>
      <c r="G264" s="1" t="n">
        <v>25</v>
      </c>
      <c r="H264" s="73" t="n">
        <v>2</v>
      </c>
      <c r="I264" s="64" t="n">
        <f aca="false">+H264/D264*100</f>
        <v>7.40740740740741</v>
      </c>
    </row>
    <row r="265" customFormat="false" ht="12.8" hidden="false" customHeight="false" outlineLevel="0" collapsed="false">
      <c r="A265" s="1" t="n">
        <v>2021</v>
      </c>
      <c r="B265" s="1" t="s">
        <v>143</v>
      </c>
      <c r="C265" s="1" t="s">
        <v>144</v>
      </c>
      <c r="D265" s="73" t="n">
        <v>2</v>
      </c>
      <c r="E265" s="73" t="n">
        <v>0</v>
      </c>
      <c r="F265" s="73" t="n">
        <v>0</v>
      </c>
      <c r="G265" s="1" t="n">
        <v>2</v>
      </c>
      <c r="H265" s="73" t="n">
        <v>0</v>
      </c>
      <c r="I265" s="64" t="n">
        <f aca="false">+H265/D265*100</f>
        <v>0</v>
      </c>
    </row>
    <row r="266" customFormat="false" ht="12.8" hidden="false" customHeight="false" outlineLevel="0" collapsed="false">
      <c r="A266" s="1" t="n">
        <v>2021</v>
      </c>
      <c r="B266" s="1" t="s">
        <v>139</v>
      </c>
      <c r="C266" s="1" t="s">
        <v>709</v>
      </c>
      <c r="D266" s="73" t="n">
        <v>154</v>
      </c>
      <c r="E266" s="73" t="n">
        <v>27</v>
      </c>
      <c r="F266" s="73" t="n">
        <v>12</v>
      </c>
      <c r="G266" s="1" t="n">
        <v>115</v>
      </c>
      <c r="H266" s="73" t="n">
        <v>39</v>
      </c>
      <c r="I266" s="64" t="n">
        <f aca="false">+H266/D266*100</f>
        <v>25.3246753246753</v>
      </c>
    </row>
    <row r="267" customFormat="false" ht="12.8" hidden="false" customHeight="false" outlineLevel="0" collapsed="false">
      <c r="A267" s="1" t="n">
        <v>2021</v>
      </c>
      <c r="B267" s="1" t="s">
        <v>151</v>
      </c>
      <c r="C267" s="1" t="s">
        <v>152</v>
      </c>
      <c r="D267" s="73" t="n">
        <v>70</v>
      </c>
      <c r="E267" s="73" t="n">
        <v>14</v>
      </c>
      <c r="F267" s="73" t="n">
        <v>1</v>
      </c>
      <c r="G267" s="1" t="n">
        <v>55</v>
      </c>
      <c r="H267" s="73" t="n">
        <v>15</v>
      </c>
      <c r="I267" s="64" t="n">
        <f aca="false">+H267/D267*100</f>
        <v>21.4285714285714</v>
      </c>
    </row>
    <row r="268" customFormat="false" ht="12.8" hidden="false" customHeight="false" outlineLevel="0" collapsed="false">
      <c r="A268" s="1" t="n">
        <v>2021</v>
      </c>
      <c r="B268" s="1" t="s">
        <v>353</v>
      </c>
      <c r="C268" s="1" t="s">
        <v>354</v>
      </c>
      <c r="D268" s="73" t="n">
        <v>35</v>
      </c>
      <c r="E268" s="73" t="n">
        <v>1</v>
      </c>
      <c r="F268" s="73" t="n">
        <v>0</v>
      </c>
      <c r="G268" s="1" t="n">
        <v>34</v>
      </c>
      <c r="H268" s="73" t="n">
        <v>1</v>
      </c>
      <c r="I268" s="64" t="n">
        <f aca="false">+H268/D268*100</f>
        <v>2.85714285714286</v>
      </c>
    </row>
    <row r="269" customFormat="false" ht="12.8" hidden="false" customHeight="false" outlineLevel="0" collapsed="false">
      <c r="A269" s="1" t="n">
        <v>2021</v>
      </c>
      <c r="B269" s="1" t="s">
        <v>199</v>
      </c>
      <c r="C269" s="1" t="s">
        <v>200</v>
      </c>
      <c r="D269" s="73" t="n">
        <v>611</v>
      </c>
      <c r="E269" s="73" t="n">
        <v>144</v>
      </c>
      <c r="F269" s="73" t="n">
        <v>40</v>
      </c>
      <c r="G269" s="1" t="n">
        <v>427</v>
      </c>
      <c r="H269" s="73" t="n">
        <v>184</v>
      </c>
      <c r="I269" s="64" t="n">
        <f aca="false">+H269/D269*100</f>
        <v>30.1145662847791</v>
      </c>
    </row>
    <row r="270" customFormat="false" ht="12.8" hidden="false" customHeight="false" outlineLevel="0" collapsed="false">
      <c r="A270" s="1" t="n">
        <v>2021</v>
      </c>
      <c r="B270" s="1" t="s">
        <v>175</v>
      </c>
      <c r="C270" s="1" t="s">
        <v>658</v>
      </c>
      <c r="D270" s="73" t="n">
        <v>2</v>
      </c>
      <c r="E270" s="73" t="n">
        <v>0</v>
      </c>
      <c r="F270" s="73" t="n">
        <v>0</v>
      </c>
      <c r="G270" s="1" t="n">
        <v>2</v>
      </c>
      <c r="H270" s="73" t="n">
        <v>0</v>
      </c>
      <c r="I270" s="64" t="n">
        <f aca="false">+H270/D270*100</f>
        <v>0</v>
      </c>
    </row>
    <row r="271" customFormat="false" ht="12.8" hidden="false" customHeight="false" outlineLevel="0" collapsed="false">
      <c r="A271" s="1" t="n">
        <v>2021</v>
      </c>
      <c r="B271" s="1" t="s">
        <v>219</v>
      </c>
      <c r="C271" s="1" t="s">
        <v>711</v>
      </c>
      <c r="D271" s="73" t="n">
        <v>1</v>
      </c>
      <c r="E271" s="73" t="n">
        <v>0</v>
      </c>
      <c r="F271" s="73" t="n">
        <v>0</v>
      </c>
      <c r="G271" s="1" t="n">
        <v>1</v>
      </c>
      <c r="H271" s="73" t="n">
        <v>0</v>
      </c>
      <c r="I271" s="64" t="n">
        <f aca="false">+H271/D271*100</f>
        <v>0</v>
      </c>
    </row>
    <row r="272" customFormat="false" ht="12.8" hidden="false" customHeight="false" outlineLevel="0" collapsed="false">
      <c r="A272" s="1" t="n">
        <v>2021</v>
      </c>
      <c r="B272" s="1" t="s">
        <v>183</v>
      </c>
      <c r="C272" s="1" t="s">
        <v>184</v>
      </c>
      <c r="D272" s="73" t="n">
        <v>219</v>
      </c>
      <c r="E272" s="73" t="n">
        <v>31</v>
      </c>
      <c r="F272" s="73" t="n">
        <v>46</v>
      </c>
      <c r="G272" s="1" t="n">
        <v>142</v>
      </c>
      <c r="H272" s="73" t="n">
        <v>77</v>
      </c>
      <c r="I272" s="64" t="n">
        <f aca="false">+H272/D272*100</f>
        <v>35.1598173515982</v>
      </c>
    </row>
    <row r="273" customFormat="false" ht="12.8" hidden="false" customHeight="false" outlineLevel="0" collapsed="false">
      <c r="A273" s="1" t="n">
        <v>2021</v>
      </c>
      <c r="B273" s="1" t="s">
        <v>195</v>
      </c>
      <c r="C273" s="1" t="s">
        <v>196</v>
      </c>
      <c r="D273" s="73" t="n">
        <v>8</v>
      </c>
      <c r="E273" s="73" t="n">
        <v>1</v>
      </c>
      <c r="F273" s="73" t="n">
        <v>0</v>
      </c>
      <c r="G273" s="1" t="n">
        <v>7</v>
      </c>
      <c r="H273" s="73" t="n">
        <v>1</v>
      </c>
      <c r="I273" s="64" t="n">
        <f aca="false">+H273/D273*100</f>
        <v>12.5</v>
      </c>
    </row>
    <row r="274" customFormat="false" ht="12.8" hidden="false" customHeight="false" outlineLevel="0" collapsed="false">
      <c r="A274" s="1" t="n">
        <v>2021</v>
      </c>
      <c r="B274" s="1" t="s">
        <v>203</v>
      </c>
      <c r="C274" s="1" t="s">
        <v>204</v>
      </c>
      <c r="D274" s="73" t="n">
        <v>76</v>
      </c>
      <c r="E274" s="73" t="n">
        <v>8</v>
      </c>
      <c r="F274" s="73" t="n">
        <v>0</v>
      </c>
      <c r="G274" s="1" t="n">
        <v>68</v>
      </c>
      <c r="H274" s="73" t="n">
        <v>8</v>
      </c>
      <c r="I274" s="64" t="n">
        <f aca="false">+H274/D274*100</f>
        <v>10.5263157894737</v>
      </c>
    </row>
    <row r="275" customFormat="false" ht="12.8" hidden="false" customHeight="false" outlineLevel="0" collapsed="false">
      <c r="A275" s="1" t="n">
        <v>2021</v>
      </c>
      <c r="B275" s="1" t="s">
        <v>207</v>
      </c>
      <c r="C275" s="1" t="s">
        <v>208</v>
      </c>
      <c r="D275" s="73" t="n">
        <v>344</v>
      </c>
      <c r="E275" s="73" t="n">
        <v>19</v>
      </c>
      <c r="F275" s="73" t="n">
        <v>59</v>
      </c>
      <c r="G275" s="1" t="n">
        <v>266</v>
      </c>
      <c r="H275" s="73" t="n">
        <v>78</v>
      </c>
      <c r="I275" s="64" t="n">
        <f aca="false">+H275/D275*100</f>
        <v>22.6744186046512</v>
      </c>
    </row>
    <row r="276" customFormat="false" ht="12.8" hidden="false" customHeight="false" outlineLevel="0" collapsed="false">
      <c r="A276" s="1" t="n">
        <v>2021</v>
      </c>
      <c r="B276" s="1" t="s">
        <v>357</v>
      </c>
      <c r="C276" s="1" t="s">
        <v>358</v>
      </c>
      <c r="D276" s="73" t="n">
        <v>1204</v>
      </c>
      <c r="E276" s="73" t="n">
        <v>22</v>
      </c>
      <c r="F276" s="73" t="n">
        <v>4</v>
      </c>
      <c r="G276" s="1" t="n">
        <v>1178</v>
      </c>
      <c r="H276" s="73" t="n">
        <v>26</v>
      </c>
      <c r="I276" s="64" t="n">
        <f aca="false">+H276/D276*100</f>
        <v>2.15946843853821</v>
      </c>
    </row>
    <row r="277" customFormat="false" ht="12.8" hidden="false" customHeight="false" outlineLevel="0" collapsed="false">
      <c r="A277" s="1" t="n">
        <v>2021</v>
      </c>
      <c r="B277" s="1" t="s">
        <v>187</v>
      </c>
      <c r="C277" s="1" t="s">
        <v>188</v>
      </c>
      <c r="D277" s="73" t="n">
        <v>600</v>
      </c>
      <c r="E277" s="73" t="n">
        <v>57</v>
      </c>
      <c r="F277" s="73" t="n">
        <v>27</v>
      </c>
      <c r="G277" s="1" t="n">
        <v>516</v>
      </c>
      <c r="H277" s="73" t="n">
        <v>84</v>
      </c>
      <c r="I277" s="64" t="n">
        <f aca="false">+H277/D277*100</f>
        <v>14</v>
      </c>
    </row>
    <row r="278" customFormat="false" ht="12.8" hidden="false" customHeight="false" outlineLevel="0" collapsed="false">
      <c r="A278" s="1" t="n">
        <v>2021</v>
      </c>
      <c r="B278" s="1" t="s">
        <v>887</v>
      </c>
      <c r="C278" s="1" t="s">
        <v>896</v>
      </c>
      <c r="D278" s="73" t="n">
        <v>1</v>
      </c>
      <c r="E278" s="73" t="n">
        <v>1</v>
      </c>
      <c r="F278" s="73" t="n">
        <v>0</v>
      </c>
      <c r="G278" s="1" t="n">
        <v>0</v>
      </c>
      <c r="H278" s="73" t="n">
        <v>1</v>
      </c>
      <c r="I278" s="64" t="n">
        <f aca="false">+H278/D278*100</f>
        <v>100</v>
      </c>
    </row>
    <row r="279" customFormat="false" ht="12.8" hidden="false" customHeight="false" outlineLevel="0" collapsed="false">
      <c r="A279" s="1" t="n">
        <v>2021</v>
      </c>
      <c r="B279" s="1" t="s">
        <v>365</v>
      </c>
      <c r="C279" s="1" t="s">
        <v>366</v>
      </c>
      <c r="D279" s="73" t="n">
        <v>4</v>
      </c>
      <c r="E279" s="73" t="n">
        <v>0</v>
      </c>
      <c r="F279" s="73" t="n">
        <v>0</v>
      </c>
      <c r="G279" s="1" t="n">
        <v>4</v>
      </c>
      <c r="H279" s="73" t="n">
        <v>0</v>
      </c>
      <c r="I279" s="64" t="n">
        <f aca="false">+H279/D279*100</f>
        <v>0</v>
      </c>
    </row>
    <row r="280" customFormat="false" ht="12.8" hidden="false" customHeight="false" outlineLevel="0" collapsed="false">
      <c r="A280" s="1" t="n">
        <v>2021</v>
      </c>
      <c r="B280" s="1" t="s">
        <v>211</v>
      </c>
      <c r="C280" s="1" t="s">
        <v>663</v>
      </c>
      <c r="D280" s="73" t="n">
        <v>1</v>
      </c>
      <c r="E280" s="73" t="n">
        <v>0</v>
      </c>
      <c r="F280" s="73" t="n">
        <v>0</v>
      </c>
      <c r="G280" s="1" t="n">
        <v>1</v>
      </c>
      <c r="H280" s="73" t="n">
        <v>0</v>
      </c>
      <c r="I280" s="64" t="n">
        <f aca="false">+H280/D280*100</f>
        <v>0</v>
      </c>
    </row>
    <row r="281" customFormat="false" ht="12.8" hidden="false" customHeight="false" outlineLevel="0" collapsed="false">
      <c r="A281" s="1" t="n">
        <v>2021</v>
      </c>
      <c r="B281" s="1" t="s">
        <v>191</v>
      </c>
      <c r="C281" s="1" t="s">
        <v>192</v>
      </c>
      <c r="D281" s="73" t="n">
        <v>4119</v>
      </c>
      <c r="E281" s="73" t="n">
        <v>670</v>
      </c>
      <c r="F281" s="73" t="n">
        <v>188</v>
      </c>
      <c r="G281" s="1" t="n">
        <v>3261</v>
      </c>
      <c r="H281" s="73" t="n">
        <v>858</v>
      </c>
      <c r="I281" s="64" t="n">
        <f aca="false">+H281/D281*100</f>
        <v>20.830298616169</v>
      </c>
    </row>
    <row r="282" customFormat="false" ht="12.8" hidden="false" customHeight="false" outlineLevel="0" collapsed="false">
      <c r="A282" s="1" t="n">
        <v>2021</v>
      </c>
      <c r="B282" s="1" t="s">
        <v>307</v>
      </c>
      <c r="C282" s="1" t="s">
        <v>308</v>
      </c>
      <c r="D282" s="73" t="n">
        <v>6</v>
      </c>
      <c r="E282" s="73" t="n">
        <v>0</v>
      </c>
      <c r="F282" s="73" t="n">
        <v>0</v>
      </c>
      <c r="G282" s="1" t="n">
        <v>6</v>
      </c>
      <c r="H282" s="73" t="n">
        <v>0</v>
      </c>
      <c r="I282" s="64" t="n">
        <f aca="false">+H282/D282*100</f>
        <v>0</v>
      </c>
    </row>
    <row r="283" customFormat="false" ht="12.8" hidden="false" customHeight="false" outlineLevel="0" collapsed="false">
      <c r="A283" s="1" t="n">
        <v>2021</v>
      </c>
      <c r="B283" s="1" t="s">
        <v>215</v>
      </c>
      <c r="C283" s="1" t="s">
        <v>216</v>
      </c>
      <c r="D283" s="73" t="n">
        <v>87</v>
      </c>
      <c r="E283" s="73" t="n">
        <v>4</v>
      </c>
      <c r="F283" s="73" t="n">
        <v>1</v>
      </c>
      <c r="G283" s="1" t="n">
        <v>82</v>
      </c>
      <c r="H283" s="73" t="n">
        <v>5</v>
      </c>
      <c r="I283" s="64" t="n">
        <f aca="false">+H283/D283*100</f>
        <v>5.74712643678161</v>
      </c>
    </row>
    <row r="284" customFormat="false" ht="12.8" hidden="false" customHeight="false" outlineLevel="0" collapsed="false">
      <c r="A284" s="1" t="n">
        <v>2021</v>
      </c>
      <c r="B284" s="1" t="s">
        <v>223</v>
      </c>
      <c r="C284" s="1" t="s">
        <v>224</v>
      </c>
      <c r="D284" s="73" t="n">
        <v>41</v>
      </c>
      <c r="E284" s="73" t="n">
        <v>14</v>
      </c>
      <c r="F284" s="73" t="n">
        <v>1</v>
      </c>
      <c r="G284" s="1" t="n">
        <v>26</v>
      </c>
      <c r="H284" s="73" t="n">
        <v>15</v>
      </c>
      <c r="I284" s="64" t="n">
        <f aca="false">+H284/D284*100</f>
        <v>36.5853658536585</v>
      </c>
    </row>
    <row r="285" customFormat="false" ht="12.8" hidden="false" customHeight="false" outlineLevel="0" collapsed="false">
      <c r="A285" s="1" t="n">
        <v>2021</v>
      </c>
      <c r="B285" s="1" t="s">
        <v>231</v>
      </c>
      <c r="C285" s="1" t="s">
        <v>713</v>
      </c>
      <c r="D285" s="73" t="n">
        <v>89</v>
      </c>
      <c r="E285" s="73" t="n">
        <v>0</v>
      </c>
      <c r="F285" s="73" t="n">
        <v>2</v>
      </c>
      <c r="G285" s="1" t="n">
        <v>87</v>
      </c>
      <c r="H285" s="73" t="n">
        <v>2</v>
      </c>
      <c r="I285" s="64" t="n">
        <f aca="false">+H285/D285*100</f>
        <v>2.24719101123596</v>
      </c>
    </row>
    <row r="286" customFormat="false" ht="12.8" hidden="false" customHeight="false" outlineLevel="0" collapsed="false">
      <c r="A286" s="1" t="n">
        <v>2021</v>
      </c>
      <c r="B286" s="1" t="s">
        <v>227</v>
      </c>
      <c r="C286" s="1" t="s">
        <v>712</v>
      </c>
      <c r="D286" s="73" t="n">
        <v>1</v>
      </c>
      <c r="E286" s="73" t="n">
        <v>0</v>
      </c>
      <c r="F286" s="73" t="n">
        <v>0</v>
      </c>
      <c r="G286" s="1" t="n">
        <v>1</v>
      </c>
      <c r="H286" s="73" t="n">
        <v>0</v>
      </c>
      <c r="I286" s="64" t="n">
        <f aca="false">+H286/D286*100</f>
        <v>0</v>
      </c>
    </row>
    <row r="287" customFormat="false" ht="12.8" hidden="false" customHeight="false" outlineLevel="0" collapsed="false">
      <c r="A287" s="1" t="n">
        <v>2021</v>
      </c>
      <c r="B287" s="1" t="s">
        <v>243</v>
      </c>
      <c r="C287" s="1" t="s">
        <v>244</v>
      </c>
      <c r="D287" s="73" t="n">
        <v>244</v>
      </c>
      <c r="E287" s="73" t="n">
        <v>95</v>
      </c>
      <c r="F287" s="73" t="n">
        <v>6</v>
      </c>
      <c r="G287" s="1" t="n">
        <v>143</v>
      </c>
      <c r="H287" s="73" t="n">
        <v>101</v>
      </c>
      <c r="I287" s="64" t="n">
        <f aca="false">+H287/D287*100</f>
        <v>41.3934426229508</v>
      </c>
    </row>
    <row r="288" customFormat="false" ht="12.8" hidden="false" customHeight="false" outlineLevel="0" collapsed="false">
      <c r="A288" s="1" t="n">
        <v>2021</v>
      </c>
      <c r="B288" s="1" t="s">
        <v>239</v>
      </c>
      <c r="C288" s="1" t="s">
        <v>714</v>
      </c>
      <c r="D288" s="73" t="n">
        <v>3</v>
      </c>
      <c r="E288" s="73" t="n">
        <v>0</v>
      </c>
      <c r="F288" s="73" t="n">
        <v>0</v>
      </c>
      <c r="G288" s="1" t="n">
        <v>3</v>
      </c>
      <c r="H288" s="73" t="n">
        <v>0</v>
      </c>
      <c r="I288" s="64" t="n">
        <f aca="false">+H288/D288*100</f>
        <v>0</v>
      </c>
    </row>
    <row r="289" customFormat="false" ht="12.8" hidden="false" customHeight="false" outlineLevel="0" collapsed="false">
      <c r="A289" s="1" t="n">
        <v>2021</v>
      </c>
      <c r="B289" s="1" t="s">
        <v>251</v>
      </c>
      <c r="C289" s="1" t="s">
        <v>252</v>
      </c>
      <c r="D289" s="73" t="n">
        <v>517</v>
      </c>
      <c r="E289" s="73" t="n">
        <v>210</v>
      </c>
      <c r="F289" s="73" t="n">
        <v>9</v>
      </c>
      <c r="G289" s="1" t="n">
        <v>298</v>
      </c>
      <c r="H289" s="73" t="n">
        <v>219</v>
      </c>
      <c r="I289" s="64" t="n">
        <f aca="false">+H289/D289*100</f>
        <v>42.3597678916828</v>
      </c>
    </row>
    <row r="290" customFormat="false" ht="12.8" hidden="false" customHeight="false" outlineLevel="0" collapsed="false">
      <c r="A290" s="1" t="n">
        <v>2021</v>
      </c>
      <c r="B290" s="1" t="s">
        <v>255</v>
      </c>
      <c r="C290" s="1" t="s">
        <v>715</v>
      </c>
      <c r="D290" s="73" t="n">
        <v>1</v>
      </c>
      <c r="E290" s="73" t="n">
        <v>0</v>
      </c>
      <c r="F290" s="73" t="n">
        <v>0</v>
      </c>
      <c r="G290" s="1" t="n">
        <v>1</v>
      </c>
      <c r="H290" s="73" t="n">
        <v>0</v>
      </c>
      <c r="I290" s="64" t="n">
        <f aca="false">+H290/D290*100</f>
        <v>0</v>
      </c>
    </row>
    <row r="291" customFormat="false" ht="12.8" hidden="false" customHeight="false" outlineLevel="0" collapsed="false">
      <c r="A291" s="1" t="n">
        <v>2021</v>
      </c>
      <c r="B291" s="1" t="s">
        <v>592</v>
      </c>
      <c r="C291" s="1" t="s">
        <v>729</v>
      </c>
      <c r="D291" s="73" t="n">
        <v>7</v>
      </c>
      <c r="E291" s="73" t="n">
        <v>0</v>
      </c>
      <c r="F291" s="73" t="n">
        <v>0</v>
      </c>
      <c r="G291" s="1" t="n">
        <v>7</v>
      </c>
      <c r="H291" s="73" t="n">
        <v>0</v>
      </c>
      <c r="I291" s="64" t="n">
        <f aca="false">+H291/D291*100</f>
        <v>0</v>
      </c>
    </row>
    <row r="292" customFormat="false" ht="12.8" hidden="false" customHeight="false" outlineLevel="0" collapsed="false">
      <c r="A292" s="1" t="n">
        <v>2021</v>
      </c>
      <c r="B292" s="1" t="s">
        <v>259</v>
      </c>
      <c r="C292" s="1" t="s">
        <v>671</v>
      </c>
      <c r="D292" s="73" t="n">
        <v>607</v>
      </c>
      <c r="E292" s="73" t="n">
        <v>159</v>
      </c>
      <c r="F292" s="73" t="n">
        <v>29</v>
      </c>
      <c r="G292" s="1" t="n">
        <v>419</v>
      </c>
      <c r="H292" s="73" t="n">
        <v>188</v>
      </c>
      <c r="I292" s="64" t="n">
        <f aca="false">+H292/D292*100</f>
        <v>30.9719934102142</v>
      </c>
    </row>
    <row r="293" customFormat="false" ht="12.8" hidden="false" customHeight="false" outlineLevel="0" collapsed="false">
      <c r="A293" s="1" t="n">
        <v>2021</v>
      </c>
      <c r="B293" s="1" t="s">
        <v>897</v>
      </c>
      <c r="C293" s="1" t="s">
        <v>898</v>
      </c>
      <c r="D293" s="73" t="n">
        <v>1</v>
      </c>
      <c r="E293" s="73" t="n">
        <v>0</v>
      </c>
      <c r="F293" s="73" t="n">
        <v>0</v>
      </c>
      <c r="G293" s="1" t="n">
        <v>1</v>
      </c>
      <c r="H293" s="73" t="n">
        <v>0</v>
      </c>
      <c r="I293" s="64" t="n">
        <f aca="false">+H293/D293*100</f>
        <v>0</v>
      </c>
    </row>
    <row r="294" customFormat="false" ht="12.8" hidden="false" customHeight="false" outlineLevel="0" collapsed="false">
      <c r="A294" s="1" t="n">
        <v>2021</v>
      </c>
      <c r="B294" s="1" t="s">
        <v>263</v>
      </c>
      <c r="C294" s="1" t="s">
        <v>264</v>
      </c>
      <c r="D294" s="73" t="n">
        <v>101</v>
      </c>
      <c r="E294" s="73" t="n">
        <v>13</v>
      </c>
      <c r="F294" s="73" t="n">
        <v>8</v>
      </c>
      <c r="G294" s="1" t="n">
        <v>80</v>
      </c>
      <c r="H294" s="73" t="n">
        <v>21</v>
      </c>
      <c r="I294" s="64" t="n">
        <f aca="false">+H294/D294*100</f>
        <v>20.7920792079208</v>
      </c>
    </row>
    <row r="295" customFormat="false" ht="12.8" hidden="false" customHeight="false" outlineLevel="0" collapsed="false">
      <c r="A295" s="1" t="n">
        <v>2021</v>
      </c>
      <c r="B295" s="1" t="s">
        <v>279</v>
      </c>
      <c r="C295" s="1" t="s">
        <v>280</v>
      </c>
      <c r="D295" s="73" t="n">
        <v>254</v>
      </c>
      <c r="E295" s="73" t="n">
        <v>16</v>
      </c>
      <c r="F295" s="73" t="n">
        <v>9</v>
      </c>
      <c r="G295" s="1" t="n">
        <v>229</v>
      </c>
      <c r="H295" s="73" t="n">
        <v>25</v>
      </c>
      <c r="I295" s="64" t="n">
        <f aca="false">+H295/D295*100</f>
        <v>9.84251968503937</v>
      </c>
    </row>
    <row r="296" customFormat="false" ht="12.8" hidden="false" customHeight="false" outlineLevel="0" collapsed="false">
      <c r="A296" s="1" t="n">
        <v>2021</v>
      </c>
      <c r="B296" s="1" t="s">
        <v>271</v>
      </c>
      <c r="C296" s="1" t="s">
        <v>272</v>
      </c>
      <c r="D296" s="73" t="n">
        <v>1604</v>
      </c>
      <c r="E296" s="73" t="n">
        <v>21</v>
      </c>
      <c r="F296" s="73" t="n">
        <v>26</v>
      </c>
      <c r="G296" s="1" t="n">
        <v>1557</v>
      </c>
      <c r="H296" s="73" t="n">
        <v>47</v>
      </c>
      <c r="I296" s="64" t="n">
        <f aca="false">+H296/D296*100</f>
        <v>2.93017456359102</v>
      </c>
    </row>
    <row r="297" customFormat="false" ht="12.8" hidden="false" customHeight="false" outlineLevel="0" collapsed="false">
      <c r="A297" s="1" t="n">
        <v>2021</v>
      </c>
      <c r="B297" s="1" t="s">
        <v>275</v>
      </c>
      <c r="C297" s="1" t="s">
        <v>276</v>
      </c>
      <c r="D297" s="73" t="n">
        <v>60</v>
      </c>
      <c r="E297" s="73" t="n">
        <v>2</v>
      </c>
      <c r="F297" s="73" t="n">
        <v>5</v>
      </c>
      <c r="G297" s="1" t="n">
        <v>53</v>
      </c>
      <c r="H297" s="73" t="n">
        <v>7</v>
      </c>
      <c r="I297" s="64" t="n">
        <f aca="false">+H297/D297*100</f>
        <v>11.6666666666667</v>
      </c>
    </row>
    <row r="298" customFormat="false" ht="12.8" hidden="false" customHeight="false" outlineLevel="0" collapsed="false">
      <c r="A298" s="1" t="n">
        <v>2021</v>
      </c>
      <c r="B298" s="1" t="s">
        <v>291</v>
      </c>
      <c r="C298" s="1" t="s">
        <v>292</v>
      </c>
      <c r="D298" s="73" t="n">
        <v>1</v>
      </c>
      <c r="E298" s="73" t="n">
        <v>0</v>
      </c>
      <c r="F298" s="73" t="n">
        <v>0</v>
      </c>
      <c r="G298" s="1" t="n">
        <v>1</v>
      </c>
      <c r="H298" s="73"/>
      <c r="I298" s="64" t="n">
        <f aca="false">+H298/D298*100</f>
        <v>0</v>
      </c>
    </row>
    <row r="299" customFormat="false" ht="12.8" hidden="false" customHeight="false" outlineLevel="0" collapsed="false">
      <c r="A299" s="1" t="n">
        <v>2021</v>
      </c>
      <c r="B299" s="1" t="s">
        <v>283</v>
      </c>
      <c r="C299" s="1" t="s">
        <v>284</v>
      </c>
      <c r="D299" s="73" t="n">
        <v>6261</v>
      </c>
      <c r="E299" s="73" t="n">
        <v>1016</v>
      </c>
      <c r="F299" s="73" t="n">
        <v>192</v>
      </c>
      <c r="G299" s="1" t="n">
        <v>5053</v>
      </c>
      <c r="H299" s="73" t="n">
        <v>1208</v>
      </c>
      <c r="I299" s="64" t="n">
        <f aca="false">+H299/D299*100</f>
        <v>19.294042485226</v>
      </c>
    </row>
    <row r="300" customFormat="false" ht="12.8" hidden="false" customHeight="false" outlineLevel="0" collapsed="false">
      <c r="A300" s="1" t="n">
        <v>2021</v>
      </c>
      <c r="B300" s="1" t="s">
        <v>287</v>
      </c>
      <c r="C300" s="1" t="s">
        <v>716</v>
      </c>
      <c r="D300" s="73" t="n">
        <v>7</v>
      </c>
      <c r="E300" s="73" t="n">
        <v>0</v>
      </c>
      <c r="F300" s="73" t="n">
        <v>0</v>
      </c>
      <c r="G300" s="1" t="n">
        <v>7</v>
      </c>
      <c r="H300" s="73" t="n">
        <v>0</v>
      </c>
      <c r="I300" s="64" t="n">
        <f aca="false">+H300/D300*100</f>
        <v>0</v>
      </c>
    </row>
    <row r="301" customFormat="false" ht="12.8" hidden="false" customHeight="false" outlineLevel="0" collapsed="false">
      <c r="A301" s="1" t="n">
        <v>2021</v>
      </c>
      <c r="B301" s="1" t="s">
        <v>299</v>
      </c>
      <c r="C301" s="1" t="s">
        <v>718</v>
      </c>
      <c r="D301" s="73" t="n">
        <v>67</v>
      </c>
      <c r="E301" s="73" t="n">
        <v>0</v>
      </c>
      <c r="F301" s="73" t="n">
        <v>1</v>
      </c>
      <c r="G301" s="1" t="n">
        <v>66</v>
      </c>
      <c r="H301" s="73" t="n">
        <v>1</v>
      </c>
      <c r="I301" s="64" t="n">
        <f aca="false">+H301/D301*100</f>
        <v>1.49253731343284</v>
      </c>
    </row>
    <row r="302" customFormat="false" ht="12.8" hidden="false" customHeight="false" outlineLevel="0" collapsed="false">
      <c r="A302" s="1" t="n">
        <v>2021</v>
      </c>
      <c r="B302" s="1" t="s">
        <v>311</v>
      </c>
      <c r="C302" s="1" t="s">
        <v>312</v>
      </c>
      <c r="D302" s="73" t="n">
        <v>2036</v>
      </c>
      <c r="E302" s="73" t="n">
        <v>26</v>
      </c>
      <c r="F302" s="73" t="n">
        <v>13</v>
      </c>
      <c r="G302" s="1" t="n">
        <v>1997</v>
      </c>
      <c r="H302" s="73" t="n">
        <v>39</v>
      </c>
      <c r="I302" s="64" t="n">
        <f aca="false">+H302/D302*100</f>
        <v>1.91552062868369</v>
      </c>
    </row>
    <row r="303" customFormat="false" ht="12.8" hidden="false" customHeight="false" outlineLevel="0" collapsed="false">
      <c r="A303" s="1" t="n">
        <v>2021</v>
      </c>
      <c r="B303" s="1" t="s">
        <v>303</v>
      </c>
      <c r="C303" s="1" t="s">
        <v>304</v>
      </c>
      <c r="D303" s="73" t="n">
        <v>3</v>
      </c>
      <c r="E303" s="73" t="n">
        <v>0</v>
      </c>
      <c r="F303" s="73" t="n">
        <v>0</v>
      </c>
      <c r="G303" s="1" t="n">
        <v>3</v>
      </c>
      <c r="H303" s="73" t="n">
        <v>0</v>
      </c>
      <c r="I303" s="64" t="n">
        <f aca="false">+H303/D303*100</f>
        <v>0</v>
      </c>
    </row>
    <row r="304" customFormat="false" ht="12.8" hidden="false" customHeight="false" outlineLevel="0" collapsed="false">
      <c r="A304" s="1" t="n">
        <v>2021</v>
      </c>
      <c r="B304" s="1" t="s">
        <v>323</v>
      </c>
      <c r="C304" s="1" t="s">
        <v>324</v>
      </c>
      <c r="D304" s="73" t="n">
        <v>271</v>
      </c>
      <c r="E304" s="73" t="n">
        <v>2</v>
      </c>
      <c r="F304" s="73" t="n">
        <v>5</v>
      </c>
      <c r="G304" s="1" t="n">
        <v>264</v>
      </c>
      <c r="H304" s="73" t="n">
        <v>7</v>
      </c>
      <c r="I304" s="64" t="n">
        <f aca="false">+H304/D304*100</f>
        <v>2.5830258302583</v>
      </c>
    </row>
    <row r="305" customFormat="false" ht="12.8" hidden="false" customHeight="false" outlineLevel="0" collapsed="false">
      <c r="A305" s="1" t="n">
        <v>2021</v>
      </c>
      <c r="B305" s="1" t="s">
        <v>315</v>
      </c>
      <c r="C305" s="1" t="s">
        <v>316</v>
      </c>
      <c r="D305" s="73" t="n">
        <v>2</v>
      </c>
      <c r="E305" s="73" t="n">
        <v>0</v>
      </c>
      <c r="F305" s="73" t="n">
        <v>0</v>
      </c>
      <c r="G305" s="1" t="n">
        <v>2</v>
      </c>
      <c r="H305" s="73" t="n">
        <v>0</v>
      </c>
      <c r="I305" s="64" t="n">
        <f aca="false">+H305/D305*100</f>
        <v>0</v>
      </c>
    </row>
    <row r="306" customFormat="false" ht="12.8" hidden="false" customHeight="false" outlineLevel="0" collapsed="false">
      <c r="A306" s="1" t="n">
        <v>2021</v>
      </c>
      <c r="B306" s="1" t="s">
        <v>327</v>
      </c>
      <c r="C306" s="1" t="s">
        <v>328</v>
      </c>
      <c r="D306" s="73" t="n">
        <v>421</v>
      </c>
      <c r="E306" s="73" t="n">
        <v>102</v>
      </c>
      <c r="F306" s="73" t="n">
        <v>86</v>
      </c>
      <c r="G306" s="1" t="n">
        <v>233</v>
      </c>
      <c r="H306" s="73" t="n">
        <v>188</v>
      </c>
      <c r="I306" s="64" t="n">
        <f aca="false">+H306/D306*100</f>
        <v>44.6555819477435</v>
      </c>
    </row>
    <row r="307" customFormat="false" ht="12.8" hidden="false" customHeight="false" outlineLevel="0" collapsed="false">
      <c r="A307" s="1" t="n">
        <v>2021</v>
      </c>
      <c r="B307" s="1" t="s">
        <v>329</v>
      </c>
      <c r="C307" s="1" t="s">
        <v>330</v>
      </c>
      <c r="D307" s="73" t="n">
        <v>388</v>
      </c>
      <c r="E307" s="73" t="n">
        <v>202</v>
      </c>
      <c r="F307" s="73" t="n">
        <v>8</v>
      </c>
      <c r="G307" s="1" t="n">
        <v>178</v>
      </c>
      <c r="H307" s="73" t="n">
        <v>210</v>
      </c>
      <c r="I307" s="64" t="n">
        <f aca="false">+H307/D307*100</f>
        <v>54.1237113402062</v>
      </c>
    </row>
    <row r="308" customFormat="false" ht="12.8" hidden="false" customHeight="false" outlineLevel="0" collapsed="false">
      <c r="A308" s="1" t="n">
        <v>2021</v>
      </c>
      <c r="B308" s="1" t="s">
        <v>319</v>
      </c>
      <c r="C308" s="1" t="s">
        <v>320</v>
      </c>
      <c r="D308" s="73" t="n">
        <v>1</v>
      </c>
      <c r="E308" s="73" t="n">
        <v>0</v>
      </c>
      <c r="F308" s="73" t="n">
        <v>0</v>
      </c>
      <c r="G308" s="1" t="n">
        <v>1</v>
      </c>
      <c r="H308" s="73" t="n">
        <v>0</v>
      </c>
      <c r="I308" s="64" t="n">
        <f aca="false">+H308/D308*100</f>
        <v>0</v>
      </c>
    </row>
    <row r="309" customFormat="false" ht="12.8" hidden="false" customHeight="false" outlineLevel="0" collapsed="false">
      <c r="A309" s="1" t="n">
        <v>2021</v>
      </c>
      <c r="B309" s="1" t="s">
        <v>721</v>
      </c>
      <c r="C309" s="1" t="s">
        <v>722</v>
      </c>
      <c r="D309" s="73" t="n">
        <v>1</v>
      </c>
      <c r="E309" s="73" t="n">
        <v>0</v>
      </c>
      <c r="F309" s="73" t="n">
        <v>0</v>
      </c>
      <c r="G309" s="1" t="n">
        <v>1</v>
      </c>
      <c r="H309" s="73" t="n">
        <v>0</v>
      </c>
      <c r="I309" s="64" t="n">
        <f aca="false">+H309/D309*100</f>
        <v>0</v>
      </c>
    </row>
    <row r="310" customFormat="false" ht="12.8" hidden="false" customHeight="false" outlineLevel="0" collapsed="false">
      <c r="A310" s="1" t="n">
        <v>2021</v>
      </c>
      <c r="B310" s="1" t="s">
        <v>333</v>
      </c>
      <c r="C310" s="1" t="s">
        <v>334</v>
      </c>
      <c r="D310" s="73" t="n">
        <v>7</v>
      </c>
      <c r="E310" s="73" t="n">
        <v>1</v>
      </c>
      <c r="F310" s="73" t="n">
        <v>0</v>
      </c>
      <c r="G310" s="1" t="n">
        <v>6</v>
      </c>
      <c r="H310" s="73" t="n">
        <v>1</v>
      </c>
      <c r="I310" s="64" t="n">
        <f aca="false">+H310/D310*100</f>
        <v>14.2857142857143</v>
      </c>
    </row>
    <row r="311" customFormat="false" ht="12.8" hidden="false" customHeight="false" outlineLevel="0" collapsed="false">
      <c r="A311" s="1" t="n">
        <v>2021</v>
      </c>
      <c r="B311" s="1" t="s">
        <v>337</v>
      </c>
      <c r="C311" s="1" t="s">
        <v>338</v>
      </c>
      <c r="D311" s="73" t="n">
        <v>5</v>
      </c>
      <c r="E311" s="73" t="n">
        <v>0</v>
      </c>
      <c r="F311" s="73" t="n">
        <v>1</v>
      </c>
      <c r="G311" s="1" t="n">
        <v>4</v>
      </c>
      <c r="H311" s="73" t="n">
        <v>1</v>
      </c>
      <c r="I311" s="64" t="n">
        <f aca="false">+H311/D311*100</f>
        <v>20</v>
      </c>
    </row>
    <row r="312" customFormat="false" ht="12.8" hidden="false" customHeight="false" outlineLevel="0" collapsed="false">
      <c r="A312" s="1" t="n">
        <v>2021</v>
      </c>
      <c r="B312" s="1" t="s">
        <v>373</v>
      </c>
      <c r="C312" s="1" t="s">
        <v>374</v>
      </c>
      <c r="D312" s="73" t="n">
        <v>147</v>
      </c>
      <c r="E312" s="73" t="n">
        <v>24</v>
      </c>
      <c r="F312" s="73" t="n">
        <v>19</v>
      </c>
      <c r="G312" s="1" t="n">
        <v>104</v>
      </c>
      <c r="H312" s="73" t="n">
        <v>43</v>
      </c>
      <c r="I312" s="64" t="n">
        <f aca="false">+H312/D312*100</f>
        <v>29.2517006802721</v>
      </c>
    </row>
    <row r="313" customFormat="false" ht="12.8" hidden="false" customHeight="false" outlineLevel="0" collapsed="false">
      <c r="A313" s="1" t="n">
        <v>2021</v>
      </c>
      <c r="B313" s="1" t="s">
        <v>345</v>
      </c>
      <c r="C313" s="1" t="s">
        <v>346</v>
      </c>
      <c r="D313" s="73" t="n">
        <v>27</v>
      </c>
      <c r="E313" s="73" t="n">
        <v>6</v>
      </c>
      <c r="F313" s="73" t="n">
        <v>1</v>
      </c>
      <c r="G313" s="1" t="n">
        <v>20</v>
      </c>
      <c r="H313" s="73" t="n">
        <v>7</v>
      </c>
      <c r="I313" s="64" t="n">
        <f aca="false">+H313/D313*100</f>
        <v>25.9259259259259</v>
      </c>
    </row>
    <row r="314" customFormat="false" ht="12.8" hidden="false" customHeight="false" outlineLevel="0" collapsed="false">
      <c r="A314" s="1" t="n">
        <v>2021</v>
      </c>
      <c r="B314" s="1" t="s">
        <v>349</v>
      </c>
      <c r="C314" s="1" t="s">
        <v>676</v>
      </c>
      <c r="D314" s="73" t="n">
        <v>29</v>
      </c>
      <c r="E314" s="73" t="n">
        <v>7</v>
      </c>
      <c r="F314" s="73" t="n">
        <v>6</v>
      </c>
      <c r="G314" s="1" t="n">
        <v>16</v>
      </c>
      <c r="H314" s="73" t="n">
        <v>13</v>
      </c>
      <c r="I314" s="64" t="n">
        <f aca="false">+H314/D314*100</f>
        <v>44.8275862068966</v>
      </c>
    </row>
    <row r="315" customFormat="false" ht="12.8" hidden="false" customHeight="false" outlineLevel="0" collapsed="false">
      <c r="A315" s="1" t="n">
        <v>2021</v>
      </c>
      <c r="B315" s="1" t="s">
        <v>608</v>
      </c>
      <c r="C315" s="1" t="s">
        <v>609</v>
      </c>
      <c r="D315" s="73" t="n">
        <v>767</v>
      </c>
      <c r="E315" s="73" t="n">
        <v>37</v>
      </c>
      <c r="F315" s="73" t="n">
        <v>22</v>
      </c>
      <c r="G315" s="1" t="n">
        <v>708</v>
      </c>
      <c r="H315" s="73" t="n">
        <v>59</v>
      </c>
      <c r="I315" s="64" t="n">
        <f aca="false">+H315/D315*100</f>
        <v>7.69230769230769</v>
      </c>
    </row>
    <row r="316" customFormat="false" ht="12.8" hidden="false" customHeight="false" outlineLevel="0" collapsed="false">
      <c r="A316" s="1" t="n">
        <v>2021</v>
      </c>
      <c r="B316" s="1" t="s">
        <v>369</v>
      </c>
      <c r="C316" s="1" t="s">
        <v>370</v>
      </c>
      <c r="D316" s="73" t="n">
        <v>97</v>
      </c>
      <c r="E316" s="73" t="n">
        <v>68</v>
      </c>
      <c r="F316" s="73" t="n">
        <v>0</v>
      </c>
      <c r="G316" s="1" t="n">
        <v>29</v>
      </c>
      <c r="H316" s="73" t="n">
        <v>68</v>
      </c>
      <c r="I316" s="64" t="n">
        <f aca="false">+H316/D316*100</f>
        <v>70.1030927835052</v>
      </c>
    </row>
    <row r="317" customFormat="false" ht="12.8" hidden="false" customHeight="false" outlineLevel="0" collapsed="false">
      <c r="A317" s="1" t="n">
        <v>2021</v>
      </c>
      <c r="B317" s="1" t="s">
        <v>377</v>
      </c>
      <c r="C317" s="1" t="s">
        <v>378</v>
      </c>
      <c r="D317" s="73" t="n">
        <v>10</v>
      </c>
      <c r="E317" s="73" t="n">
        <v>0</v>
      </c>
      <c r="F317" s="73" t="n">
        <v>1</v>
      </c>
      <c r="G317" s="1" t="n">
        <v>9</v>
      </c>
      <c r="H317" s="73" t="n">
        <v>1</v>
      </c>
      <c r="I317" s="64" t="n">
        <f aca="false">+H317/D317*100</f>
        <v>10</v>
      </c>
    </row>
    <row r="318" customFormat="false" ht="12.8" hidden="false" customHeight="false" outlineLevel="0" collapsed="false">
      <c r="A318" s="1" t="n">
        <v>2021</v>
      </c>
      <c r="B318" s="1" t="s">
        <v>899</v>
      </c>
      <c r="C318" s="1" t="s">
        <v>825</v>
      </c>
      <c r="D318" s="73" t="n">
        <v>1</v>
      </c>
      <c r="E318" s="73" t="n">
        <v>0</v>
      </c>
      <c r="F318" s="73" t="n">
        <v>0</v>
      </c>
      <c r="G318" s="1" t="n">
        <v>1</v>
      </c>
      <c r="H318" s="73" t="n">
        <v>0</v>
      </c>
      <c r="I318" s="64" t="n">
        <f aca="false">+H318/D318*100</f>
        <v>0</v>
      </c>
    </row>
    <row r="319" customFormat="false" ht="12.8" hidden="false" customHeight="false" outlineLevel="0" collapsed="false">
      <c r="A319" s="1" t="n">
        <v>2021</v>
      </c>
      <c r="B319" s="1" t="s">
        <v>381</v>
      </c>
      <c r="C319" s="1" t="s">
        <v>382</v>
      </c>
      <c r="D319" s="73" t="n">
        <v>121</v>
      </c>
      <c r="E319" s="73" t="n">
        <v>14</v>
      </c>
      <c r="F319" s="73" t="n">
        <v>9</v>
      </c>
      <c r="G319" s="1" t="n">
        <v>98</v>
      </c>
      <c r="H319" s="73" t="n">
        <v>23</v>
      </c>
      <c r="I319" s="64" t="n">
        <f aca="false">+H319/D319*100</f>
        <v>19.0082644628099</v>
      </c>
    </row>
    <row r="320" customFormat="false" ht="12.8" hidden="false" customHeight="false" outlineLevel="0" collapsed="false">
      <c r="A320" s="1" t="n">
        <v>2021</v>
      </c>
      <c r="B320" s="1" t="s">
        <v>393</v>
      </c>
      <c r="C320" s="1" t="s">
        <v>394</v>
      </c>
      <c r="D320" s="73" t="n">
        <v>53</v>
      </c>
      <c r="E320" s="73" t="n">
        <v>9</v>
      </c>
      <c r="F320" s="73" t="n">
        <v>2</v>
      </c>
      <c r="G320" s="1" t="n">
        <v>42</v>
      </c>
      <c r="H320" s="73" t="n">
        <v>11</v>
      </c>
      <c r="I320" s="64" t="n">
        <f aca="false">+H320/D320*100</f>
        <v>20.7547169811321</v>
      </c>
    </row>
    <row r="321" customFormat="false" ht="12.8" hidden="false" customHeight="false" outlineLevel="0" collapsed="false">
      <c r="A321" s="1" t="n">
        <v>2021</v>
      </c>
      <c r="B321" s="1" t="s">
        <v>397</v>
      </c>
      <c r="C321" s="1" t="s">
        <v>398</v>
      </c>
      <c r="D321" s="73" t="n">
        <v>313</v>
      </c>
      <c r="E321" s="73" t="n">
        <v>46</v>
      </c>
      <c r="F321" s="73" t="n">
        <v>110</v>
      </c>
      <c r="G321" s="1" t="n">
        <v>157</v>
      </c>
      <c r="H321" s="73" t="n">
        <v>156</v>
      </c>
      <c r="I321" s="64" t="n">
        <f aca="false">+H321/D321*100</f>
        <v>49.8402555910543</v>
      </c>
    </row>
    <row r="322" customFormat="false" ht="12.8" hidden="false" customHeight="false" outlineLevel="0" collapsed="false">
      <c r="A322" s="1" t="n">
        <v>2021</v>
      </c>
      <c r="B322" s="1" t="s">
        <v>417</v>
      </c>
      <c r="C322" s="1" t="s">
        <v>723</v>
      </c>
      <c r="D322" s="73" t="n">
        <v>126</v>
      </c>
      <c r="E322" s="73" t="n">
        <v>7</v>
      </c>
      <c r="F322" s="73" t="n">
        <v>5</v>
      </c>
      <c r="G322" s="1" t="n">
        <v>114</v>
      </c>
      <c r="H322" s="73" t="n">
        <v>12</v>
      </c>
      <c r="I322" s="64" t="n">
        <f aca="false">+H322/D322*100</f>
        <v>9.52380952380952</v>
      </c>
    </row>
    <row r="323" customFormat="false" ht="12.8" hidden="false" customHeight="false" outlineLevel="0" collapsed="false">
      <c r="A323" s="1" t="n">
        <v>2021</v>
      </c>
      <c r="B323" s="1" t="s">
        <v>413</v>
      </c>
      <c r="C323" s="1" t="s">
        <v>414</v>
      </c>
      <c r="D323" s="73" t="n">
        <v>94</v>
      </c>
      <c r="E323" s="73" t="n">
        <v>11</v>
      </c>
      <c r="F323" s="73" t="n">
        <v>7</v>
      </c>
      <c r="G323" s="1" t="n">
        <v>76</v>
      </c>
      <c r="H323" s="73" t="n">
        <v>18</v>
      </c>
      <c r="I323" s="64" t="n">
        <f aca="false">+H323/D323*100</f>
        <v>19.1489361702128</v>
      </c>
    </row>
    <row r="324" customFormat="false" ht="12.8" hidden="false" customHeight="false" outlineLevel="0" collapsed="false">
      <c r="A324" s="1" t="n">
        <v>2021</v>
      </c>
      <c r="B324" s="1" t="s">
        <v>445</v>
      </c>
      <c r="C324" s="1" t="s">
        <v>446</v>
      </c>
      <c r="D324" s="73" t="n">
        <v>2</v>
      </c>
      <c r="E324" s="73" t="n">
        <v>0</v>
      </c>
      <c r="F324" s="73" t="n">
        <v>1</v>
      </c>
      <c r="G324" s="1" t="n">
        <v>1</v>
      </c>
      <c r="H324" s="73" t="n">
        <v>1</v>
      </c>
      <c r="I324" s="64" t="n">
        <f aca="false">+H324/D324*100</f>
        <v>50</v>
      </c>
    </row>
    <row r="325" customFormat="false" ht="12.8" hidden="false" customHeight="false" outlineLevel="0" collapsed="false">
      <c r="A325" s="1" t="n">
        <v>2021</v>
      </c>
      <c r="B325" s="1" t="s">
        <v>421</v>
      </c>
      <c r="C325" s="1" t="s">
        <v>422</v>
      </c>
      <c r="D325" s="73" t="n">
        <v>1555</v>
      </c>
      <c r="E325" s="73" t="n">
        <v>125</v>
      </c>
      <c r="F325" s="73" t="n">
        <v>56</v>
      </c>
      <c r="G325" s="1" t="n">
        <v>1374</v>
      </c>
      <c r="H325" s="73" t="n">
        <v>181</v>
      </c>
      <c r="I325" s="64" t="n">
        <f aca="false">+H325/D325*100</f>
        <v>11.6398713826367</v>
      </c>
    </row>
    <row r="326" customFormat="false" ht="12.8" hidden="false" customHeight="false" outlineLevel="0" collapsed="false">
      <c r="A326" s="1" t="n">
        <v>2021</v>
      </c>
      <c r="B326" s="1" t="s">
        <v>401</v>
      </c>
      <c r="C326" s="1" t="s">
        <v>402</v>
      </c>
      <c r="D326" s="73" t="n">
        <v>357</v>
      </c>
      <c r="E326" s="73" t="n">
        <v>48</v>
      </c>
      <c r="F326" s="73" t="n">
        <v>23</v>
      </c>
      <c r="G326" s="1" t="n">
        <v>286</v>
      </c>
      <c r="H326" s="73" t="n">
        <v>71</v>
      </c>
      <c r="I326" s="64" t="n">
        <f aca="false">+H326/D326*100</f>
        <v>19.8879551820728</v>
      </c>
    </row>
    <row r="327" customFormat="false" ht="12.8" hidden="false" customHeight="false" outlineLevel="0" collapsed="false">
      <c r="A327" s="1" t="n">
        <v>2021</v>
      </c>
      <c r="B327" s="1" t="s">
        <v>437</v>
      </c>
      <c r="C327" s="1" t="s">
        <v>438</v>
      </c>
      <c r="D327" s="73" t="n">
        <v>5</v>
      </c>
      <c r="E327" s="73" t="n">
        <v>0</v>
      </c>
      <c r="F327" s="73" t="n">
        <v>0</v>
      </c>
      <c r="G327" s="1" t="n">
        <v>5</v>
      </c>
      <c r="H327" s="73" t="n">
        <v>0</v>
      </c>
      <c r="I327" s="64" t="n">
        <f aca="false">+H327/D327*100</f>
        <v>0</v>
      </c>
    </row>
    <row r="328" customFormat="false" ht="12.8" hidden="false" customHeight="false" outlineLevel="0" collapsed="false">
      <c r="A328" s="1" t="n">
        <v>2021</v>
      </c>
      <c r="B328" s="1" t="s">
        <v>433</v>
      </c>
      <c r="C328" s="1" t="s">
        <v>434</v>
      </c>
      <c r="D328" s="73" t="n">
        <v>1211</v>
      </c>
      <c r="E328" s="73" t="n">
        <v>169</v>
      </c>
      <c r="F328" s="73" t="n">
        <v>12</v>
      </c>
      <c r="G328" s="1" t="n">
        <v>1030</v>
      </c>
      <c r="H328" s="73" t="n">
        <v>181</v>
      </c>
      <c r="I328" s="64" t="n">
        <f aca="false">+H328/D328*100</f>
        <v>14.9463253509496</v>
      </c>
    </row>
    <row r="329" customFormat="false" ht="12.8" hidden="false" customHeight="false" outlineLevel="0" collapsed="false">
      <c r="A329" s="1" t="n">
        <v>2021</v>
      </c>
      <c r="B329" s="1" t="s">
        <v>441</v>
      </c>
      <c r="C329" s="1" t="s">
        <v>442</v>
      </c>
      <c r="D329" s="73" t="n">
        <v>9</v>
      </c>
      <c r="E329" s="73" t="n">
        <v>0</v>
      </c>
      <c r="F329" s="73" t="n">
        <v>0</v>
      </c>
      <c r="G329" s="1" t="n">
        <v>9</v>
      </c>
      <c r="H329" s="73" t="n">
        <v>0</v>
      </c>
      <c r="I329" s="64" t="n">
        <f aca="false">+H329/D329*100</f>
        <v>0</v>
      </c>
    </row>
    <row r="330" customFormat="false" ht="12.8" hidden="false" customHeight="false" outlineLevel="0" collapsed="false">
      <c r="A330" s="1" t="n">
        <v>2021</v>
      </c>
      <c r="B330" s="1" t="s">
        <v>405</v>
      </c>
      <c r="C330" s="1" t="s">
        <v>406</v>
      </c>
      <c r="D330" s="73" t="n">
        <v>393</v>
      </c>
      <c r="E330" s="73" t="n">
        <v>1</v>
      </c>
      <c r="F330" s="73" t="n">
        <v>0</v>
      </c>
      <c r="G330" s="1" t="n">
        <v>392</v>
      </c>
      <c r="H330" s="73" t="n">
        <v>1</v>
      </c>
      <c r="I330" s="64" t="n">
        <f aca="false">+H330/D330*100</f>
        <v>0.254452926208651</v>
      </c>
    </row>
    <row r="331" customFormat="false" ht="12.8" hidden="false" customHeight="false" outlineLevel="0" collapsed="false">
      <c r="A331" s="1" t="n">
        <v>2021</v>
      </c>
      <c r="B331" s="1" t="s">
        <v>429</v>
      </c>
      <c r="C331" s="1" t="s">
        <v>430</v>
      </c>
      <c r="D331" s="73" t="n">
        <v>140</v>
      </c>
      <c r="E331" s="73" t="n">
        <v>4</v>
      </c>
      <c r="F331" s="73" t="n">
        <v>7</v>
      </c>
      <c r="G331" s="1" t="n">
        <v>129</v>
      </c>
      <c r="H331" s="73" t="n">
        <v>11</v>
      </c>
      <c r="I331" s="64" t="n">
        <f aca="false">+H331/D331*100</f>
        <v>7.85714285714286</v>
      </c>
    </row>
    <row r="332" customFormat="false" ht="12.8" hidden="false" customHeight="false" outlineLevel="0" collapsed="false">
      <c r="A332" s="1" t="n">
        <v>2021</v>
      </c>
      <c r="B332" s="1" t="s">
        <v>409</v>
      </c>
      <c r="C332" s="1" t="s">
        <v>410</v>
      </c>
      <c r="D332" s="73" t="n">
        <v>27</v>
      </c>
      <c r="E332" s="73" t="n">
        <v>0</v>
      </c>
      <c r="F332" s="73" t="n">
        <v>0</v>
      </c>
      <c r="G332" s="1" t="n">
        <v>27</v>
      </c>
      <c r="H332" s="73" t="n">
        <v>0</v>
      </c>
      <c r="I332" s="64" t="n">
        <f aca="false">+H332/D332*100</f>
        <v>0</v>
      </c>
    </row>
    <row r="333" customFormat="false" ht="12.8" hidden="false" customHeight="false" outlineLevel="0" collapsed="false">
      <c r="A333" s="1" t="n">
        <v>2021</v>
      </c>
      <c r="B333" s="1" t="s">
        <v>449</v>
      </c>
      <c r="C333" s="1" t="s">
        <v>450</v>
      </c>
      <c r="D333" s="73" t="n">
        <v>4</v>
      </c>
      <c r="E333" s="73" t="n">
        <v>0</v>
      </c>
      <c r="F333" s="73" t="n">
        <v>1</v>
      </c>
      <c r="G333" s="1" t="n">
        <v>3</v>
      </c>
      <c r="H333" s="73" t="n">
        <v>1</v>
      </c>
      <c r="I333" s="64" t="n">
        <f aca="false">+H333/D333*100</f>
        <v>25</v>
      </c>
    </row>
    <row r="334" customFormat="false" ht="12.8" hidden="false" customHeight="false" outlineLevel="0" collapsed="false">
      <c r="A334" s="1" t="n">
        <v>2021</v>
      </c>
      <c r="B334" s="1" t="s">
        <v>102</v>
      </c>
      <c r="C334" s="1" t="s">
        <v>465</v>
      </c>
      <c r="D334" s="73" t="n">
        <v>106</v>
      </c>
      <c r="E334" s="73" t="n">
        <v>5</v>
      </c>
      <c r="F334" s="73" t="n">
        <v>5</v>
      </c>
      <c r="G334" s="1" t="n">
        <v>96</v>
      </c>
      <c r="H334" s="73" t="n">
        <v>10</v>
      </c>
      <c r="I334" s="64" t="n">
        <f aca="false">+H334/D334*100</f>
        <v>9.43396226415094</v>
      </c>
    </row>
    <row r="335" customFormat="false" ht="12.8" hidden="false" customHeight="false" outlineLevel="0" collapsed="false">
      <c r="A335" s="1" t="n">
        <v>2021</v>
      </c>
      <c r="B335" s="1" t="s">
        <v>461</v>
      </c>
      <c r="C335" s="1" t="s">
        <v>462</v>
      </c>
      <c r="D335" s="73" t="n">
        <v>16</v>
      </c>
      <c r="E335" s="73" t="n">
        <v>9</v>
      </c>
      <c r="F335" s="73" t="n">
        <v>0</v>
      </c>
      <c r="G335" s="1" t="n">
        <v>7</v>
      </c>
      <c r="H335" s="73" t="n">
        <v>9</v>
      </c>
      <c r="I335" s="64" t="n">
        <f aca="false">+H335/D335*100</f>
        <v>56.25</v>
      </c>
    </row>
    <row r="336" customFormat="false" ht="12.8" hidden="false" customHeight="false" outlineLevel="0" collapsed="false">
      <c r="A336" s="1" t="n">
        <v>2021</v>
      </c>
      <c r="B336" s="1" t="s">
        <v>453</v>
      </c>
      <c r="C336" s="1" t="s">
        <v>454</v>
      </c>
      <c r="D336" s="1" t="n">
        <v>80</v>
      </c>
      <c r="E336" s="1" t="n">
        <v>10</v>
      </c>
      <c r="F336" s="1" t="n">
        <v>15</v>
      </c>
      <c r="G336" s="1" t="n">
        <v>55</v>
      </c>
      <c r="H336" s="1" t="n">
        <v>25</v>
      </c>
      <c r="I336" s="64" t="n">
        <f aca="false">+H336/D336*100</f>
        <v>31.25</v>
      </c>
    </row>
    <row r="337" customFormat="false" ht="12.8" hidden="false" customHeight="false" outlineLevel="0" collapsed="false">
      <c r="A337" s="1" t="n">
        <v>2021</v>
      </c>
      <c r="B337" s="1" t="s">
        <v>457</v>
      </c>
      <c r="C337" s="1" t="s">
        <v>458</v>
      </c>
      <c r="D337" s="1" t="n">
        <v>3688</v>
      </c>
      <c r="E337" s="1" t="n">
        <v>501</v>
      </c>
      <c r="F337" s="1" t="n">
        <v>76</v>
      </c>
      <c r="G337" s="1" t="n">
        <v>3111</v>
      </c>
      <c r="H337" s="1" t="n">
        <v>577</v>
      </c>
      <c r="I337" s="64" t="n">
        <f aca="false">+H337/D337*100</f>
        <v>15.6453362255965</v>
      </c>
    </row>
    <row r="338" customFormat="false" ht="12.8" hidden="false" customHeight="false" outlineLevel="0" collapsed="false">
      <c r="A338" s="1" t="n">
        <v>2021</v>
      </c>
      <c r="B338" s="1" t="s">
        <v>588</v>
      </c>
      <c r="C338" s="1" t="s">
        <v>589</v>
      </c>
      <c r="D338" s="1" t="n">
        <v>16</v>
      </c>
      <c r="E338" s="1" t="n">
        <v>4</v>
      </c>
      <c r="F338" s="1" t="n">
        <v>2</v>
      </c>
      <c r="G338" s="1" t="n">
        <v>10</v>
      </c>
      <c r="H338" s="1" t="n">
        <v>6</v>
      </c>
      <c r="I338" s="64" t="n">
        <f aca="false">+H338/D338*100</f>
        <v>37.5</v>
      </c>
    </row>
    <row r="339" customFormat="false" ht="12.8" hidden="false" customHeight="false" outlineLevel="0" collapsed="false">
      <c r="A339" s="1" t="n">
        <v>2021</v>
      </c>
      <c r="B339" s="1" t="s">
        <v>596</v>
      </c>
      <c r="C339" s="1" t="s">
        <v>597</v>
      </c>
      <c r="D339" s="1" t="n">
        <v>16</v>
      </c>
      <c r="E339" s="1" t="n">
        <v>0</v>
      </c>
      <c r="F339" s="1" t="n">
        <v>2</v>
      </c>
      <c r="G339" s="1" t="n">
        <v>14</v>
      </c>
      <c r="H339" s="1" t="n">
        <v>2</v>
      </c>
      <c r="I339" s="64" t="n">
        <f aca="false">+H339/D339*100</f>
        <v>12.5</v>
      </c>
    </row>
    <row r="340" customFormat="false" ht="12.8" hidden="false" customHeight="false" outlineLevel="0" collapsed="false">
      <c r="A340" s="1" t="n">
        <v>2021</v>
      </c>
      <c r="B340" s="1" t="s">
        <v>476</v>
      </c>
      <c r="C340" s="1" t="s">
        <v>477</v>
      </c>
      <c r="D340" s="1" t="n">
        <v>3063</v>
      </c>
      <c r="E340" s="1" t="n">
        <v>163</v>
      </c>
      <c r="F340" s="1" t="n">
        <v>28</v>
      </c>
      <c r="G340" s="1" t="n">
        <v>2872</v>
      </c>
      <c r="H340" s="1" t="n">
        <v>191</v>
      </c>
      <c r="I340" s="64" t="n">
        <f aca="false">+H340/D340*100</f>
        <v>6.23571661769507</v>
      </c>
    </row>
    <row r="341" customFormat="false" ht="12.8" hidden="false" customHeight="false" outlineLevel="0" collapsed="false">
      <c r="A341" s="1" t="n">
        <v>2021</v>
      </c>
      <c r="B341" s="1" t="s">
        <v>468</v>
      </c>
      <c r="C341" s="1" t="s">
        <v>469</v>
      </c>
      <c r="D341" s="1" t="n">
        <v>64</v>
      </c>
      <c r="E341" s="1" t="n">
        <v>3</v>
      </c>
      <c r="F341" s="1" t="n">
        <v>10</v>
      </c>
      <c r="G341" s="1" t="n">
        <v>51</v>
      </c>
      <c r="H341" s="1" t="n">
        <v>13</v>
      </c>
      <c r="I341" s="64" t="n">
        <f aca="false">+H341/D341*100</f>
        <v>20.3125</v>
      </c>
    </row>
    <row r="342" customFormat="false" ht="12.8" hidden="false" customHeight="false" outlineLevel="0" collapsed="false">
      <c r="A342" s="1" t="n">
        <v>2021</v>
      </c>
      <c r="B342" s="1" t="s">
        <v>472</v>
      </c>
      <c r="C342" s="1" t="s">
        <v>473</v>
      </c>
      <c r="D342" s="1" t="n">
        <v>3</v>
      </c>
      <c r="E342" s="1" t="n">
        <v>1</v>
      </c>
      <c r="F342" s="1" t="n">
        <v>0</v>
      </c>
      <c r="G342" s="1" t="n">
        <v>2</v>
      </c>
      <c r="H342" s="1" t="n">
        <v>1</v>
      </c>
      <c r="I342" s="64" t="n">
        <f aca="false">+H342/D342*100</f>
        <v>33.3333333333333</v>
      </c>
    </row>
    <row r="343" customFormat="false" ht="12.8" hidden="false" customHeight="false" outlineLevel="0" collapsed="false">
      <c r="A343" s="1" t="n">
        <v>2021</v>
      </c>
      <c r="B343" s="1" t="s">
        <v>480</v>
      </c>
      <c r="C343" s="1" t="s">
        <v>481</v>
      </c>
      <c r="D343" s="1" t="n">
        <v>2</v>
      </c>
      <c r="E343" s="1" t="n">
        <v>0</v>
      </c>
      <c r="F343" s="1" t="n">
        <v>0</v>
      </c>
      <c r="G343" s="1" t="n">
        <v>2</v>
      </c>
      <c r="H343" s="1" t="n">
        <v>0</v>
      </c>
      <c r="I343" s="64" t="n">
        <f aca="false">+H343/D343*100</f>
        <v>0</v>
      </c>
    </row>
    <row r="344" customFormat="false" ht="12.8" hidden="false" customHeight="false" outlineLevel="0" collapsed="false">
      <c r="A344" s="1" t="n">
        <v>2021</v>
      </c>
      <c r="B344" s="1" t="s">
        <v>488</v>
      </c>
      <c r="C344" s="1" t="s">
        <v>489</v>
      </c>
      <c r="D344" s="1" t="n">
        <v>1</v>
      </c>
      <c r="E344" s="1" t="n">
        <v>0</v>
      </c>
      <c r="F344" s="1" t="n">
        <v>0</v>
      </c>
      <c r="G344" s="1" t="n">
        <v>1</v>
      </c>
      <c r="H344" s="1" t="n">
        <v>0</v>
      </c>
      <c r="I344" s="64" t="n">
        <f aca="false">+H344/D344*100</f>
        <v>0</v>
      </c>
    </row>
    <row r="345" customFormat="false" ht="12.8" hidden="false" customHeight="false" outlineLevel="0" collapsed="false">
      <c r="A345" s="1" t="n">
        <v>2021</v>
      </c>
      <c r="B345" s="1" t="s">
        <v>179</v>
      </c>
      <c r="C345" s="1" t="s">
        <v>710</v>
      </c>
      <c r="D345" s="1" t="n">
        <v>2673</v>
      </c>
      <c r="E345" s="1" t="n">
        <v>384</v>
      </c>
      <c r="F345" s="1" t="n">
        <v>170</v>
      </c>
      <c r="G345" s="1" t="n">
        <v>2119</v>
      </c>
      <c r="H345" s="1" t="n">
        <v>554</v>
      </c>
      <c r="I345" s="64" t="n">
        <f aca="false">+H345/D345*100</f>
        <v>20.7257762813318</v>
      </c>
    </row>
    <row r="346" customFormat="false" ht="12.8" hidden="false" customHeight="false" outlineLevel="0" collapsed="false">
      <c r="A346" s="1" t="n">
        <v>2021</v>
      </c>
      <c r="B346" s="1" t="s">
        <v>683</v>
      </c>
      <c r="C346" s="1" t="s">
        <v>684</v>
      </c>
      <c r="D346" s="1" t="n">
        <v>2</v>
      </c>
      <c r="E346" s="1" t="n">
        <v>0</v>
      </c>
      <c r="F346" s="1" t="n">
        <v>0</v>
      </c>
      <c r="G346" s="1" t="n">
        <v>2</v>
      </c>
      <c r="H346" s="1" t="n">
        <v>0</v>
      </c>
      <c r="I346" s="64" t="n">
        <f aca="false">+H346/D346*100</f>
        <v>0</v>
      </c>
    </row>
    <row r="347" customFormat="false" ht="12.8" hidden="false" customHeight="false" outlineLevel="0" collapsed="false">
      <c r="A347" s="1" t="n">
        <v>2021</v>
      </c>
      <c r="B347" s="1" t="s">
        <v>500</v>
      </c>
      <c r="C347" s="1" t="s">
        <v>501</v>
      </c>
      <c r="D347" s="1" t="n">
        <v>1586</v>
      </c>
      <c r="E347" s="1" t="n">
        <v>319</v>
      </c>
      <c r="F347" s="1" t="n">
        <v>89</v>
      </c>
      <c r="G347" s="1" t="n">
        <v>1178</v>
      </c>
      <c r="H347" s="1" t="n">
        <v>408</v>
      </c>
      <c r="I347" s="64" t="n">
        <f aca="false">+H347/D347*100</f>
        <v>25.7250945775536</v>
      </c>
    </row>
    <row r="348" customFormat="false" ht="12.8" hidden="false" customHeight="false" outlineLevel="0" collapsed="false">
      <c r="A348" s="1" t="n">
        <v>2021</v>
      </c>
      <c r="B348" s="1" t="s">
        <v>504</v>
      </c>
      <c r="C348" s="1" t="s">
        <v>505</v>
      </c>
      <c r="D348" s="1" t="n">
        <v>102</v>
      </c>
      <c r="E348" s="1" t="n">
        <v>37</v>
      </c>
      <c r="F348" s="1"/>
      <c r="G348" s="1" t="n">
        <v>65</v>
      </c>
      <c r="H348" s="1" t="n">
        <v>37</v>
      </c>
      <c r="I348" s="64" t="n">
        <f aca="false">+H348/D348*100</f>
        <v>36.2745098039216</v>
      </c>
    </row>
    <row r="349" customFormat="false" ht="12.8" hidden="false" customHeight="false" outlineLevel="0" collapsed="false">
      <c r="A349" s="1" t="n">
        <v>2021</v>
      </c>
      <c r="B349" s="1" t="s">
        <v>247</v>
      </c>
      <c r="C349" s="1" t="s">
        <v>248</v>
      </c>
      <c r="D349" s="1" t="n">
        <v>278</v>
      </c>
      <c r="E349" s="1" t="n">
        <v>22</v>
      </c>
      <c r="F349" s="1" t="n">
        <v>4</v>
      </c>
      <c r="G349" s="1" t="n">
        <v>252</v>
      </c>
      <c r="H349" s="1" t="n">
        <v>26</v>
      </c>
      <c r="I349" s="64" t="n">
        <f aca="false">+H349/D349*100</f>
        <v>9.35251798561151</v>
      </c>
    </row>
    <row r="350" customFormat="false" ht="12.8" hidden="false" customHeight="false" outlineLevel="0" collapsed="false">
      <c r="A350" s="1" t="n">
        <v>2021</v>
      </c>
      <c r="B350" s="1" t="s">
        <v>361</v>
      </c>
      <c r="C350" s="1" t="s">
        <v>362</v>
      </c>
      <c r="D350" s="1" t="n">
        <v>1</v>
      </c>
      <c r="E350" s="1" t="n">
        <v>0</v>
      </c>
      <c r="F350" s="1" t="n">
        <v>0</v>
      </c>
      <c r="G350" s="1" t="n">
        <v>1</v>
      </c>
      <c r="H350" s="1" t="n">
        <v>0</v>
      </c>
      <c r="I350" s="64" t="n">
        <f aca="false">+H350/D350*100</f>
        <v>0</v>
      </c>
    </row>
    <row r="351" customFormat="false" ht="12.8" hidden="false" customHeight="false" outlineLevel="0" collapsed="false">
      <c r="A351" s="1" t="n">
        <v>2021</v>
      </c>
      <c r="B351" s="1" t="s">
        <v>385</v>
      </c>
      <c r="C351" s="1" t="s">
        <v>386</v>
      </c>
      <c r="D351" s="1" t="n">
        <v>1</v>
      </c>
      <c r="E351" s="1" t="n">
        <v>0</v>
      </c>
      <c r="F351" s="1" t="n">
        <v>0</v>
      </c>
      <c r="G351" s="1" t="n">
        <v>1</v>
      </c>
      <c r="H351" s="1" t="n">
        <v>0</v>
      </c>
      <c r="I351" s="64" t="n">
        <f aca="false">+H351/D351*100</f>
        <v>0</v>
      </c>
    </row>
    <row r="352" customFormat="false" ht="12.8" hidden="false" customHeight="false" outlineLevel="0" collapsed="false">
      <c r="A352" s="1" t="n">
        <v>2021</v>
      </c>
      <c r="B352" s="1" t="s">
        <v>536</v>
      </c>
      <c r="C352" s="1" t="s">
        <v>537</v>
      </c>
      <c r="D352" s="1" t="n">
        <v>12</v>
      </c>
      <c r="E352" s="1" t="n">
        <v>0</v>
      </c>
      <c r="F352" s="1" t="n">
        <v>5</v>
      </c>
      <c r="G352" s="1" t="n">
        <v>7</v>
      </c>
      <c r="H352" s="1" t="n">
        <v>5</v>
      </c>
      <c r="I352" s="64" t="n">
        <f aca="false">+H352/D352*100</f>
        <v>41.6666666666667</v>
      </c>
    </row>
    <row r="353" customFormat="false" ht="12.8" hidden="false" customHeight="false" outlineLevel="0" collapsed="false">
      <c r="A353" s="1" t="n">
        <v>2021</v>
      </c>
      <c r="B353" s="1" t="s">
        <v>900</v>
      </c>
      <c r="C353" s="1" t="s">
        <v>727</v>
      </c>
      <c r="D353" s="1" t="n">
        <v>2</v>
      </c>
      <c r="E353" s="1" t="n">
        <v>0</v>
      </c>
      <c r="F353" s="1" t="n">
        <v>0</v>
      </c>
      <c r="G353" s="1" t="n">
        <v>2</v>
      </c>
      <c r="H353" s="1" t="n">
        <v>0</v>
      </c>
      <c r="I353" s="64" t="n">
        <f aca="false">+H353/D353*100</f>
        <v>0</v>
      </c>
    </row>
    <row r="354" customFormat="false" ht="12.8" hidden="false" customHeight="false" outlineLevel="0" collapsed="false">
      <c r="A354" s="1" t="n">
        <v>2021</v>
      </c>
      <c r="B354" s="1" t="s">
        <v>520</v>
      </c>
      <c r="C354" s="1" t="s">
        <v>521</v>
      </c>
      <c r="D354" s="1" t="n">
        <v>1253</v>
      </c>
      <c r="E354" s="1" t="n">
        <v>166</v>
      </c>
      <c r="F354" s="1" t="n">
        <v>23</v>
      </c>
      <c r="G354" s="1" t="n">
        <v>1064</v>
      </c>
      <c r="H354" s="1" t="n">
        <v>189</v>
      </c>
      <c r="I354" s="64" t="n">
        <f aca="false">+H354/D354*100</f>
        <v>15.0837988826816</v>
      </c>
    </row>
    <row r="355" customFormat="false" ht="12.8" hidden="false" customHeight="false" outlineLevel="0" collapsed="false">
      <c r="A355" s="1" t="n">
        <v>2021</v>
      </c>
      <c r="B355" s="1" t="s">
        <v>496</v>
      </c>
      <c r="C355" s="1" t="s">
        <v>497</v>
      </c>
      <c r="D355" s="1" t="n">
        <v>481</v>
      </c>
      <c r="E355" s="1" t="n">
        <v>3</v>
      </c>
      <c r="F355" s="1" t="n">
        <v>10</v>
      </c>
      <c r="G355" s="1" t="n">
        <v>468</v>
      </c>
      <c r="H355" s="1" t="n">
        <v>13</v>
      </c>
      <c r="I355" s="64" t="n">
        <f aca="false">+H355/D355*100</f>
        <v>2.7027027027027</v>
      </c>
    </row>
    <row r="356" customFormat="false" ht="12.8" hidden="false" customHeight="false" outlineLevel="0" collapsed="false">
      <c r="A356" s="1" t="n">
        <v>2021</v>
      </c>
      <c r="B356" s="1" t="s">
        <v>516</v>
      </c>
      <c r="C356" s="1" t="s">
        <v>517</v>
      </c>
      <c r="D356" s="1" t="n">
        <v>176</v>
      </c>
      <c r="E356" s="1" t="n">
        <v>39</v>
      </c>
      <c r="F356" s="1" t="n">
        <v>9</v>
      </c>
      <c r="G356" s="1" t="n">
        <v>128</v>
      </c>
      <c r="H356" s="1" t="n">
        <v>48</v>
      </c>
      <c r="I356" s="64" t="n">
        <f aca="false">+H356/D356*100</f>
        <v>27.2727272727273</v>
      </c>
    </row>
    <row r="357" customFormat="false" ht="12.8" hidden="false" customHeight="false" outlineLevel="0" collapsed="false">
      <c r="A357" s="1" t="n">
        <v>2021</v>
      </c>
      <c r="B357" s="1" t="s">
        <v>524</v>
      </c>
      <c r="C357" s="1" t="s">
        <v>525</v>
      </c>
      <c r="D357" s="1" t="n">
        <v>1433</v>
      </c>
      <c r="E357" s="1" t="n">
        <v>258</v>
      </c>
      <c r="F357" s="1" t="n">
        <v>449</v>
      </c>
      <c r="G357" s="1" t="n">
        <v>726</v>
      </c>
      <c r="H357" s="1" t="n">
        <v>707</v>
      </c>
      <c r="I357" s="64" t="n">
        <f aca="false">+H357/D357*100</f>
        <v>49.3370551290998</v>
      </c>
    </row>
    <row r="358" customFormat="false" ht="12.8" hidden="false" customHeight="false" outlineLevel="0" collapsed="false">
      <c r="A358" s="1" t="n">
        <v>2021</v>
      </c>
      <c r="B358" s="1" t="s">
        <v>512</v>
      </c>
      <c r="C358" s="1" t="s">
        <v>513</v>
      </c>
      <c r="D358" s="1" t="n">
        <v>994</v>
      </c>
      <c r="E358" s="1" t="n">
        <v>334</v>
      </c>
      <c r="F358" s="1" t="n">
        <v>138</v>
      </c>
      <c r="G358" s="1" t="n">
        <v>522</v>
      </c>
      <c r="H358" s="1" t="n">
        <v>472</v>
      </c>
      <c r="I358" s="64" t="n">
        <f aca="false">+H358/D358*100</f>
        <v>47.4849094567404</v>
      </c>
    </row>
    <row r="359" customFormat="false" ht="12.8" hidden="false" customHeight="false" outlineLevel="0" collapsed="false">
      <c r="A359" s="1" t="n">
        <v>2021</v>
      </c>
      <c r="B359" s="1" t="s">
        <v>532</v>
      </c>
      <c r="C359" s="1" t="s">
        <v>533</v>
      </c>
      <c r="D359" s="1" t="n">
        <v>14</v>
      </c>
      <c r="E359" s="1" t="n">
        <v>2</v>
      </c>
      <c r="F359" s="1" t="n">
        <v>5</v>
      </c>
      <c r="G359" s="1" t="n">
        <v>7</v>
      </c>
      <c r="H359" s="1" t="n">
        <v>7</v>
      </c>
      <c r="I359" s="64" t="n">
        <f aca="false">+H359/D359*100</f>
        <v>50</v>
      </c>
    </row>
    <row r="360" customFormat="false" ht="12.8" hidden="false" customHeight="false" outlineLevel="0" collapsed="false">
      <c r="A360" s="1" t="n">
        <v>2021</v>
      </c>
      <c r="B360" s="1" t="s">
        <v>389</v>
      </c>
      <c r="C360" s="1" t="s">
        <v>390</v>
      </c>
      <c r="D360" s="1" t="n">
        <v>2250</v>
      </c>
      <c r="E360" s="1" t="n">
        <v>450</v>
      </c>
      <c r="F360" s="1" t="n">
        <v>60</v>
      </c>
      <c r="G360" s="1" t="n">
        <v>1740</v>
      </c>
      <c r="H360" s="1" t="n">
        <v>510</v>
      </c>
      <c r="I360" s="64" t="n">
        <f aca="false">+H360/D360*100</f>
        <v>22.6666666666667</v>
      </c>
    </row>
    <row r="361" customFormat="false" ht="12.8" hidden="false" customHeight="false" outlineLevel="0" collapsed="false">
      <c r="A361" s="1" t="n">
        <v>2021</v>
      </c>
      <c r="B361" s="1" t="s">
        <v>528</v>
      </c>
      <c r="C361" s="1" t="s">
        <v>529</v>
      </c>
      <c r="D361" s="1" t="n">
        <v>4</v>
      </c>
      <c r="E361" s="1" t="n">
        <v>0</v>
      </c>
      <c r="F361" s="1" t="n">
        <v>0</v>
      </c>
      <c r="G361" s="1" t="n">
        <v>4</v>
      </c>
      <c r="H361" s="1" t="n">
        <v>0</v>
      </c>
      <c r="I361" s="64" t="n">
        <f aca="false">+H361/D361*100</f>
        <v>0</v>
      </c>
    </row>
    <row r="362" customFormat="false" ht="12.8" hidden="false" customHeight="false" outlineLevel="0" collapsed="false">
      <c r="A362" s="1" t="n">
        <v>2021</v>
      </c>
      <c r="B362" s="1" t="s">
        <v>540</v>
      </c>
      <c r="C362" s="1" t="s">
        <v>541</v>
      </c>
      <c r="D362" s="1" t="n">
        <v>1304</v>
      </c>
      <c r="E362" s="1" t="n">
        <v>765</v>
      </c>
      <c r="F362" s="1" t="n">
        <v>121</v>
      </c>
      <c r="G362" s="1" t="n">
        <v>418</v>
      </c>
      <c r="H362" s="1" t="n">
        <v>886</v>
      </c>
      <c r="I362" s="64" t="n">
        <f aca="false">+H362/D362*100</f>
        <v>67.9447852760736</v>
      </c>
    </row>
    <row r="363" customFormat="false" ht="12.8" hidden="false" customHeight="false" outlineLevel="0" collapsed="false">
      <c r="A363" s="1" t="n">
        <v>2021</v>
      </c>
      <c r="B363" s="1" t="s">
        <v>560</v>
      </c>
      <c r="C363" s="1" t="s">
        <v>561</v>
      </c>
      <c r="D363" s="1" t="n">
        <v>32</v>
      </c>
      <c r="E363" s="1" t="n">
        <v>14</v>
      </c>
      <c r="F363" s="1" t="n">
        <v>0</v>
      </c>
      <c r="G363" s="1" t="n">
        <v>18</v>
      </c>
      <c r="H363" s="1" t="n">
        <v>14</v>
      </c>
      <c r="I363" s="64" t="n">
        <f aca="false">+H363/D363*100</f>
        <v>43.75</v>
      </c>
    </row>
    <row r="364" customFormat="false" ht="12.8" hidden="false" customHeight="false" outlineLevel="0" collapsed="false">
      <c r="A364" s="1" t="n">
        <v>2021</v>
      </c>
      <c r="B364" s="1" t="s">
        <v>576</v>
      </c>
      <c r="C364" s="1" t="s">
        <v>690</v>
      </c>
      <c r="D364" s="1" t="n">
        <v>1</v>
      </c>
      <c r="E364" s="1" t="n">
        <v>0</v>
      </c>
      <c r="F364" s="1" t="n">
        <v>0</v>
      </c>
      <c r="G364" s="1" t="n">
        <v>1</v>
      </c>
      <c r="H364" s="1" t="n">
        <v>0</v>
      </c>
      <c r="I364" s="64" t="n">
        <f aca="false">+H364/D364*100</f>
        <v>0</v>
      </c>
    </row>
    <row r="365" customFormat="false" ht="12.8" hidden="false" customHeight="false" outlineLevel="0" collapsed="false">
      <c r="A365" s="1" t="n">
        <v>2021</v>
      </c>
      <c r="B365" s="1" t="s">
        <v>580</v>
      </c>
      <c r="C365" s="1" t="s">
        <v>581</v>
      </c>
      <c r="D365" s="1" t="n">
        <v>11</v>
      </c>
      <c r="E365" s="1" t="n">
        <v>3</v>
      </c>
      <c r="F365" s="1" t="n">
        <v>1</v>
      </c>
      <c r="G365" s="1" t="n">
        <v>7</v>
      </c>
      <c r="H365" s="1" t="n">
        <v>4</v>
      </c>
      <c r="I365" s="64" t="n">
        <f aca="false">+H365/D365*100</f>
        <v>36.3636363636364</v>
      </c>
    </row>
    <row r="366" customFormat="false" ht="12.8" hidden="false" customHeight="false" outlineLevel="0" collapsed="false">
      <c r="A366" s="1" t="n">
        <v>2021</v>
      </c>
      <c r="B366" s="1" t="s">
        <v>548</v>
      </c>
      <c r="C366" s="1" t="s">
        <v>549</v>
      </c>
      <c r="D366" s="1" t="n">
        <v>445</v>
      </c>
      <c r="E366" s="1" t="n">
        <v>90</v>
      </c>
      <c r="F366" s="1" t="n">
        <v>19</v>
      </c>
      <c r="G366" s="1" t="n">
        <v>336</v>
      </c>
      <c r="H366" s="1" t="n">
        <v>109</v>
      </c>
      <c r="I366" s="64" t="n">
        <f aca="false">+H366/D366*100</f>
        <v>24.4943820224719</v>
      </c>
    </row>
    <row r="367" customFormat="false" ht="12.8" hidden="false" customHeight="false" outlineLevel="0" collapsed="false">
      <c r="A367" s="1" t="n">
        <v>2021</v>
      </c>
      <c r="B367" s="1" t="s">
        <v>484</v>
      </c>
      <c r="C367" s="1" t="s">
        <v>724</v>
      </c>
      <c r="D367" s="1" t="n">
        <v>88</v>
      </c>
      <c r="E367" s="1" t="n">
        <v>58</v>
      </c>
      <c r="F367" s="1" t="n">
        <v>2</v>
      </c>
      <c r="G367" s="1" t="n">
        <v>28</v>
      </c>
      <c r="H367" s="1" t="n">
        <v>60</v>
      </c>
      <c r="I367" s="64" t="n">
        <f aca="false">+H367/D367*100</f>
        <v>68.1818181818182</v>
      </c>
    </row>
    <row r="368" customFormat="false" ht="12.8" hidden="false" customHeight="false" outlineLevel="0" collapsed="false">
      <c r="A368" s="1" t="n">
        <v>2021</v>
      </c>
      <c r="B368" s="1" t="s">
        <v>556</v>
      </c>
      <c r="C368" s="1" t="s">
        <v>557</v>
      </c>
      <c r="D368" s="1" t="n">
        <v>3</v>
      </c>
      <c r="E368" s="1" t="n">
        <v>0</v>
      </c>
      <c r="F368" s="1" t="n">
        <v>2</v>
      </c>
      <c r="G368" s="1" t="n">
        <v>1</v>
      </c>
      <c r="H368" s="1" t="n">
        <v>2</v>
      </c>
      <c r="I368" s="64" t="n">
        <f aca="false">+H368/D368*100</f>
        <v>66.6666666666667</v>
      </c>
    </row>
    <row r="369" customFormat="false" ht="12.8" hidden="false" customHeight="false" outlineLevel="0" collapsed="false">
      <c r="A369" s="1" t="n">
        <v>2021</v>
      </c>
      <c r="B369" s="1" t="s">
        <v>552</v>
      </c>
      <c r="C369" s="1" t="s">
        <v>553</v>
      </c>
      <c r="D369" s="1" t="n">
        <v>98</v>
      </c>
      <c r="E369" s="1" t="n">
        <v>14</v>
      </c>
      <c r="F369" s="1" t="n">
        <v>6</v>
      </c>
      <c r="G369" s="1" t="n">
        <v>78</v>
      </c>
      <c r="H369" s="1" t="n">
        <v>20</v>
      </c>
      <c r="I369" s="64" t="n">
        <f aca="false">+H369/D369*100</f>
        <v>20.4081632653061</v>
      </c>
    </row>
    <row r="370" customFormat="false" ht="12.8" hidden="false" customHeight="false" outlineLevel="0" collapsed="false">
      <c r="A370" s="1" t="n">
        <v>2021</v>
      </c>
      <c r="B370" s="1" t="s">
        <v>688</v>
      </c>
      <c r="C370" s="1" t="s">
        <v>901</v>
      </c>
      <c r="D370" s="1" t="n">
        <v>2</v>
      </c>
      <c r="E370" s="1" t="n">
        <v>0</v>
      </c>
      <c r="F370" s="1" t="n">
        <v>0</v>
      </c>
      <c r="G370" s="1" t="n">
        <v>2</v>
      </c>
      <c r="H370" s="1" t="n">
        <v>0</v>
      </c>
      <c r="I370" s="64" t="n">
        <f aca="false">+H370/D370*100</f>
        <v>0</v>
      </c>
    </row>
    <row r="371" customFormat="false" ht="12.8" hidden="false" customHeight="false" outlineLevel="0" collapsed="false">
      <c r="A371" s="1" t="n">
        <v>2021</v>
      </c>
      <c r="B371" s="1" t="s">
        <v>568</v>
      </c>
      <c r="C371" s="1" t="s">
        <v>569</v>
      </c>
      <c r="D371" s="1" t="n">
        <v>204</v>
      </c>
      <c r="E371" s="1" t="n">
        <v>20</v>
      </c>
      <c r="F371" s="1" t="n">
        <v>14</v>
      </c>
      <c r="G371" s="1" t="n">
        <v>170</v>
      </c>
      <c r="H371" s="1" t="n">
        <v>34</v>
      </c>
      <c r="I371" s="64" t="n">
        <f aca="false">+H371/D371*100</f>
        <v>16.6666666666667</v>
      </c>
    </row>
    <row r="372" customFormat="false" ht="12.8" hidden="false" customHeight="false" outlineLevel="0" collapsed="false">
      <c r="A372" s="1" t="n">
        <v>2021</v>
      </c>
      <c r="B372" s="1" t="s">
        <v>564</v>
      </c>
      <c r="C372" s="1" t="s">
        <v>565</v>
      </c>
      <c r="D372" s="1" t="n">
        <v>2</v>
      </c>
      <c r="E372" s="1" t="n">
        <v>0</v>
      </c>
      <c r="F372" s="1" t="n">
        <v>0</v>
      </c>
      <c r="G372" s="1" t="n">
        <v>2</v>
      </c>
      <c r="H372" s="1" t="n">
        <v>0</v>
      </c>
      <c r="I372" s="64" t="n">
        <f aca="false">+H372/D372*100</f>
        <v>0</v>
      </c>
    </row>
    <row r="373" customFormat="false" ht="12.8" hidden="false" customHeight="false" outlineLevel="0" collapsed="false">
      <c r="A373" s="1" t="n">
        <v>2021</v>
      </c>
      <c r="B373" s="1" t="s">
        <v>572</v>
      </c>
      <c r="C373" s="1" t="s">
        <v>573</v>
      </c>
      <c r="D373" s="1" t="n">
        <v>2695</v>
      </c>
      <c r="E373" s="1" t="n">
        <v>861</v>
      </c>
      <c r="F373" s="1" t="n">
        <v>20</v>
      </c>
      <c r="G373" s="1" t="n">
        <v>1814</v>
      </c>
      <c r="H373" s="1" t="n">
        <v>881</v>
      </c>
      <c r="I373" s="64" t="n">
        <f aca="false">+H373/D373*100</f>
        <v>32.6901669758813</v>
      </c>
    </row>
    <row r="374" customFormat="false" ht="12.8" hidden="false" customHeight="false" outlineLevel="0" collapsed="false">
      <c r="A374" s="1" t="n">
        <v>2021</v>
      </c>
      <c r="B374" s="1" t="s">
        <v>584</v>
      </c>
      <c r="C374" s="1" t="s">
        <v>585</v>
      </c>
      <c r="D374" s="1" t="n">
        <v>390</v>
      </c>
      <c r="E374" s="1" t="n">
        <v>42</v>
      </c>
      <c r="F374" s="1" t="n">
        <v>33</v>
      </c>
      <c r="G374" s="1" t="n">
        <v>315</v>
      </c>
      <c r="H374" s="1" t="n">
        <v>75</v>
      </c>
      <c r="I374" s="64" t="n">
        <f aca="false">+H374/D374*100</f>
        <v>19.2307692307692</v>
      </c>
    </row>
    <row r="375" customFormat="false" ht="12.8" hidden="false" customHeight="false" outlineLevel="0" collapsed="false">
      <c r="A375" s="1" t="n">
        <v>2021</v>
      </c>
      <c r="B375" s="1" t="s">
        <v>600</v>
      </c>
      <c r="C375" s="1" t="s">
        <v>694</v>
      </c>
      <c r="D375" s="1" t="n">
        <v>274</v>
      </c>
      <c r="E375" s="1" t="n">
        <v>60</v>
      </c>
      <c r="F375" s="1" t="n">
        <v>26</v>
      </c>
      <c r="G375" s="1" t="n">
        <v>188</v>
      </c>
      <c r="H375" s="1" t="n">
        <v>86</v>
      </c>
      <c r="I375" s="64" t="n">
        <f aca="false">+H375/D375*100</f>
        <v>31.3868613138686</v>
      </c>
    </row>
    <row r="376" customFormat="false" ht="12.8" hidden="false" customHeight="false" outlineLevel="0" collapsed="false">
      <c r="A376" s="1" t="n">
        <v>2021</v>
      </c>
      <c r="B376" s="1" t="s">
        <v>604</v>
      </c>
      <c r="C376" s="1" t="s">
        <v>697</v>
      </c>
      <c r="D376" s="1" t="n">
        <v>37</v>
      </c>
      <c r="E376" s="1" t="n">
        <v>5</v>
      </c>
      <c r="F376" s="1" t="n">
        <v>0</v>
      </c>
      <c r="G376" s="1" t="n">
        <v>32</v>
      </c>
      <c r="H376" s="1" t="n">
        <v>5</v>
      </c>
      <c r="I376" s="64" t="n">
        <f aca="false">+H376/D376*100</f>
        <v>13.5135135135135</v>
      </c>
    </row>
    <row r="377" customFormat="false" ht="12.8" hidden="false" customHeight="false" outlineLevel="0" collapsed="false">
      <c r="A377" s="1" t="n">
        <v>2021</v>
      </c>
      <c r="B377" s="1" t="s">
        <v>612</v>
      </c>
      <c r="C377" s="1" t="s">
        <v>613</v>
      </c>
      <c r="D377" s="1" t="n">
        <v>75</v>
      </c>
      <c r="E377" s="1" t="n">
        <v>13</v>
      </c>
      <c r="F377" s="1" t="n">
        <v>41</v>
      </c>
      <c r="G377" s="1" t="n">
        <v>21</v>
      </c>
      <c r="H377" s="1" t="n">
        <v>54</v>
      </c>
      <c r="I377" s="64" t="n">
        <f aca="false">+H377/D377*100</f>
        <v>72</v>
      </c>
    </row>
    <row r="378" customFormat="false" ht="12.8" hidden="false" customHeight="false" outlineLevel="0" collapsed="false">
      <c r="A378" s="1" t="n">
        <v>2021</v>
      </c>
      <c r="B378" s="1" t="s">
        <v>620</v>
      </c>
      <c r="C378" s="1" t="s">
        <v>621</v>
      </c>
      <c r="D378" s="1" t="n">
        <v>2</v>
      </c>
      <c r="E378" s="1" t="n">
        <v>0</v>
      </c>
      <c r="F378" s="1" t="n">
        <v>2</v>
      </c>
      <c r="G378" s="1" t="n">
        <v>0</v>
      </c>
      <c r="H378" s="1" t="n">
        <v>2</v>
      </c>
      <c r="I378" s="64" t="n">
        <f aca="false">+H378/D378*100</f>
        <v>100</v>
      </c>
    </row>
    <row r="379" customFormat="false" ht="12.8" hidden="false" customHeight="false" outlineLevel="0" collapsed="false">
      <c r="A379" s="1" t="n">
        <v>2021</v>
      </c>
      <c r="B379" s="1" t="s">
        <v>624</v>
      </c>
      <c r="C379" s="1" t="s">
        <v>699</v>
      </c>
      <c r="D379" s="1" t="n">
        <v>3</v>
      </c>
      <c r="E379" s="1" t="n">
        <v>0</v>
      </c>
      <c r="F379" s="1" t="n">
        <v>0</v>
      </c>
      <c r="G379" s="1" t="n">
        <v>3</v>
      </c>
      <c r="H379" s="1" t="n">
        <v>0</v>
      </c>
      <c r="I379" s="64" t="n">
        <f aca="false">+H379/D379*100</f>
        <v>0</v>
      </c>
    </row>
    <row r="380" customFormat="false" ht="12.8" hidden="false" customHeight="false" outlineLevel="0" collapsed="false">
      <c r="A380" s="395" t="n">
        <v>2021</v>
      </c>
      <c r="B380" s="1" t="s">
        <v>626</v>
      </c>
      <c r="C380" s="1" t="s">
        <v>14</v>
      </c>
      <c r="D380" s="73" t="n">
        <f aca="false">SUM(D246:D379)</f>
        <v>68403</v>
      </c>
      <c r="E380" s="73" t="n">
        <f aca="false">SUM(E246:E379)</f>
        <v>10013</v>
      </c>
      <c r="F380" s="73" t="n">
        <f aca="false">SUM(F246:F379)</f>
        <v>5099</v>
      </c>
      <c r="G380" s="73" t="n">
        <v>53291</v>
      </c>
      <c r="H380" s="73" t="n">
        <f aca="false">SUM(H246:H379)</f>
        <v>15112</v>
      </c>
      <c r="I380" s="64" t="n">
        <f aca="false">+H380/D380*100</f>
        <v>22.0925982778533</v>
      </c>
    </row>
    <row r="381" customFormat="false" ht="12.8" hidden="false" customHeight="false" outlineLevel="0" collapsed="false">
      <c r="A381" s="2" t="n">
        <v>2022</v>
      </c>
      <c r="B381" s="190" t="s">
        <v>107</v>
      </c>
      <c r="C381" s="1" t="s">
        <v>108</v>
      </c>
      <c r="D381" s="1" t="n">
        <v>3933</v>
      </c>
      <c r="E381" s="1" t="n">
        <v>1444</v>
      </c>
      <c r="F381" s="1" t="n">
        <v>509</v>
      </c>
      <c r="G381" s="1" t="n">
        <f aca="false">+D381-H381</f>
        <v>1980</v>
      </c>
      <c r="H381" s="1" t="n">
        <f aca="false">SUM(E381:F381)</f>
        <v>1953</v>
      </c>
      <c r="I381" s="64" t="n">
        <f aca="false">+H381/D381*100</f>
        <v>49.6567505720824</v>
      </c>
    </row>
    <row r="382" customFormat="false" ht="12.8" hidden="false" customHeight="false" outlineLevel="0" collapsed="false">
      <c r="A382" s="2" t="n">
        <v>2022</v>
      </c>
      <c r="B382" s="191" t="s">
        <v>111</v>
      </c>
      <c r="C382" s="1" t="s">
        <v>112</v>
      </c>
      <c r="D382" s="1" t="n">
        <v>2453</v>
      </c>
      <c r="E382" s="1" t="n">
        <v>34</v>
      </c>
      <c r="F382" s="1" t="n">
        <v>121</v>
      </c>
      <c r="G382" s="1" t="n">
        <f aca="false">+D382-H382</f>
        <v>2298</v>
      </c>
      <c r="H382" s="1" t="n">
        <f aca="false">SUM(E382:F382)</f>
        <v>155</v>
      </c>
      <c r="I382" s="64" t="n">
        <f aca="false">+H382/D382*100</f>
        <v>6.31879331430901</v>
      </c>
    </row>
    <row r="383" customFormat="false" ht="12.8" hidden="false" customHeight="false" outlineLevel="0" collapsed="false">
      <c r="A383" s="2" t="n">
        <v>2022</v>
      </c>
      <c r="B383" s="191" t="s">
        <v>115</v>
      </c>
      <c r="C383" s="1" t="s">
        <v>116</v>
      </c>
      <c r="D383" s="1" t="n">
        <v>847</v>
      </c>
      <c r="E383" s="1" t="n">
        <v>25</v>
      </c>
      <c r="F383" s="1" t="n">
        <v>23</v>
      </c>
      <c r="G383" s="1" t="n">
        <f aca="false">+D383-H383</f>
        <v>799</v>
      </c>
      <c r="H383" s="1" t="n">
        <f aca="false">SUM(E383:F383)</f>
        <v>48</v>
      </c>
      <c r="I383" s="64" t="n">
        <f aca="false">+H383/D383*100</f>
        <v>5.66706021251476</v>
      </c>
    </row>
    <row r="384" customFormat="false" ht="12.8" hidden="false" customHeight="false" outlineLevel="0" collapsed="false">
      <c r="A384" s="2" t="n">
        <v>2022</v>
      </c>
      <c r="B384" s="191" t="s">
        <v>119</v>
      </c>
      <c r="C384" s="1" t="s">
        <v>120</v>
      </c>
      <c r="D384" s="1" t="n">
        <v>919</v>
      </c>
      <c r="E384" s="1" t="n">
        <v>57</v>
      </c>
      <c r="F384" s="1" t="n">
        <v>95</v>
      </c>
      <c r="G384" s="1" t="n">
        <f aca="false">+D384-H384</f>
        <v>767</v>
      </c>
      <c r="H384" s="1" t="n">
        <f aca="false">SUM(E384:F384)</f>
        <v>152</v>
      </c>
      <c r="I384" s="64" t="n">
        <f aca="false">+H384/D384*100</f>
        <v>16.5397170837867</v>
      </c>
    </row>
    <row r="385" customFormat="false" ht="12.8" hidden="false" customHeight="false" outlineLevel="0" collapsed="false">
      <c r="A385" s="2" t="n">
        <v>2022</v>
      </c>
      <c r="B385" s="191" t="s">
        <v>123</v>
      </c>
      <c r="C385" s="1" t="s">
        <v>646</v>
      </c>
      <c r="D385" s="1"/>
      <c r="E385" s="1"/>
      <c r="F385" s="1"/>
      <c r="G385" s="1"/>
      <c r="H385" s="1"/>
      <c r="I385" s="64" t="e">
        <f aca="false">+H385/D385*100</f>
        <v>#DIV/0!</v>
      </c>
    </row>
    <row r="386" customFormat="false" ht="12.8" hidden="false" customHeight="false" outlineLevel="0" collapsed="false">
      <c r="A386" s="2" t="n">
        <v>2022</v>
      </c>
      <c r="B386" s="191" t="s">
        <v>127</v>
      </c>
      <c r="C386" s="1" t="s">
        <v>128</v>
      </c>
      <c r="D386" s="1" t="n">
        <v>219</v>
      </c>
      <c r="E386" s="1" t="n">
        <v>29</v>
      </c>
      <c r="F386" s="1" t="n">
        <v>5</v>
      </c>
      <c r="G386" s="1" t="n">
        <f aca="false">+D386-H386</f>
        <v>185</v>
      </c>
      <c r="H386" s="1" t="n">
        <f aca="false">SUM(E386:F386)</f>
        <v>34</v>
      </c>
      <c r="I386" s="64" t="n">
        <f aca="false">+H386/D386*100</f>
        <v>15.5251141552511</v>
      </c>
    </row>
    <row r="387" customFormat="false" ht="12.8" hidden="false" customHeight="false" outlineLevel="0" collapsed="false">
      <c r="A387" s="2" t="n">
        <v>2022</v>
      </c>
      <c r="B387" s="191" t="s">
        <v>131</v>
      </c>
      <c r="C387" s="1" t="s">
        <v>708</v>
      </c>
      <c r="D387" s="1" t="n">
        <v>147</v>
      </c>
      <c r="E387" s="1" t="n">
        <v>7</v>
      </c>
      <c r="F387" s="1" t="n">
        <v>7</v>
      </c>
      <c r="G387" s="1" t="n">
        <f aca="false">+D387-H387</f>
        <v>133</v>
      </c>
      <c r="H387" s="1" t="n">
        <f aca="false">SUM(E387:F387)</f>
        <v>14</v>
      </c>
      <c r="I387" s="64" t="n">
        <f aca="false">+H387/D387*100</f>
        <v>9.52380952380952</v>
      </c>
    </row>
    <row r="388" customFormat="false" ht="12.8" hidden="false" customHeight="false" outlineLevel="0" collapsed="false">
      <c r="A388" s="2" t="n">
        <v>2022</v>
      </c>
      <c r="B388" s="191" t="s">
        <v>135</v>
      </c>
      <c r="C388" s="1" t="s">
        <v>136</v>
      </c>
      <c r="D388" s="1" t="n">
        <v>6734</v>
      </c>
      <c r="E388" s="1" t="n">
        <v>512</v>
      </c>
      <c r="F388" s="1" t="n">
        <v>255</v>
      </c>
      <c r="G388" s="1" t="n">
        <f aca="false">+D388-H388</f>
        <v>5967</v>
      </c>
      <c r="H388" s="1" t="n">
        <f aca="false">SUM(E388:F388)</f>
        <v>767</v>
      </c>
      <c r="I388" s="64" t="n">
        <f aca="false">+H388/D388*100</f>
        <v>11.3899613899614</v>
      </c>
    </row>
    <row r="389" customFormat="false" ht="12.8" hidden="false" customHeight="false" outlineLevel="0" collapsed="false">
      <c r="A389" s="2" t="n">
        <v>2022</v>
      </c>
      <c r="B389" s="191" t="s">
        <v>139</v>
      </c>
      <c r="C389" s="1" t="s">
        <v>709</v>
      </c>
      <c r="D389" s="1" t="n">
        <v>182</v>
      </c>
      <c r="E389" s="1" t="n">
        <v>27</v>
      </c>
      <c r="F389" s="1" t="n">
        <v>27</v>
      </c>
      <c r="G389" s="1" t="n">
        <f aca="false">+D389-H389</f>
        <v>128</v>
      </c>
      <c r="H389" s="1" t="n">
        <f aca="false">SUM(E389:F389)</f>
        <v>54</v>
      </c>
      <c r="I389" s="64" t="n">
        <f aca="false">+H389/D389*100</f>
        <v>29.6703296703297</v>
      </c>
    </row>
    <row r="390" customFormat="false" ht="12.8" hidden="false" customHeight="false" outlineLevel="0" collapsed="false">
      <c r="A390" s="2" t="n">
        <v>2022</v>
      </c>
      <c r="B390" s="191" t="s">
        <v>143</v>
      </c>
      <c r="C390" s="1" t="s">
        <v>144</v>
      </c>
      <c r="D390" s="1" t="n">
        <v>2</v>
      </c>
      <c r="E390" s="1"/>
      <c r="F390" s="1"/>
      <c r="G390" s="1" t="n">
        <f aca="false">+D390-H390</f>
        <v>2</v>
      </c>
      <c r="H390" s="1" t="n">
        <f aca="false">SUM(E390:F390)</f>
        <v>0</v>
      </c>
      <c r="I390" s="64" t="n">
        <f aca="false">+H390/D390*100</f>
        <v>0</v>
      </c>
    </row>
    <row r="391" customFormat="false" ht="12.8" hidden="false" customHeight="false" outlineLevel="0" collapsed="false">
      <c r="A391" s="2" t="n">
        <v>2022</v>
      </c>
      <c r="B391" s="191" t="s">
        <v>147</v>
      </c>
      <c r="C391" s="1" t="s">
        <v>148</v>
      </c>
      <c r="D391" s="1"/>
      <c r="E391" s="1"/>
      <c r="F391" s="1"/>
      <c r="G391" s="1"/>
      <c r="H391" s="1" t="n">
        <f aca="false">SUM(E391:F391)</f>
        <v>0</v>
      </c>
      <c r="I391" s="64" t="e">
        <f aca="false">+H391/D391*100</f>
        <v>#DIV/0!</v>
      </c>
    </row>
    <row r="392" customFormat="false" ht="12.8" hidden="false" customHeight="false" outlineLevel="0" collapsed="false">
      <c r="A392" s="2" t="n">
        <v>2022</v>
      </c>
      <c r="B392" s="191" t="s">
        <v>151</v>
      </c>
      <c r="C392" s="1" t="s">
        <v>152</v>
      </c>
      <c r="D392" s="1" t="n">
        <v>424</v>
      </c>
      <c r="E392" s="1" t="n">
        <v>93</v>
      </c>
      <c r="F392" s="1" t="n">
        <v>19</v>
      </c>
      <c r="G392" s="1" t="n">
        <f aca="false">+D392-H392</f>
        <v>312</v>
      </c>
      <c r="H392" s="1" t="n">
        <f aca="false">SUM(E392:F392)</f>
        <v>112</v>
      </c>
      <c r="I392" s="64" t="n">
        <f aca="false">+H392/D392*100</f>
        <v>26.4150943396226</v>
      </c>
    </row>
    <row r="393" customFormat="false" ht="12.8" hidden="false" customHeight="false" outlineLevel="0" collapsed="false">
      <c r="A393" s="2" t="n">
        <v>2022</v>
      </c>
      <c r="B393" s="191" t="s">
        <v>155</v>
      </c>
      <c r="C393" s="1" t="s">
        <v>156</v>
      </c>
      <c r="D393" s="1" t="n">
        <v>173</v>
      </c>
      <c r="E393" s="1" t="n">
        <v>16</v>
      </c>
      <c r="F393" s="1" t="n">
        <v>11</v>
      </c>
      <c r="G393" s="1" t="n">
        <f aca="false">+D393-H393</f>
        <v>146</v>
      </c>
      <c r="H393" s="1" t="n">
        <f aca="false">SUM(E393:F393)</f>
        <v>27</v>
      </c>
      <c r="I393" s="64" t="n">
        <f aca="false">+H393/D393*100</f>
        <v>15.606936416185</v>
      </c>
    </row>
    <row r="394" customFormat="false" ht="12.8" hidden="false" customHeight="false" outlineLevel="0" collapsed="false">
      <c r="A394" s="2" t="n">
        <v>2022</v>
      </c>
      <c r="B394" s="191" t="s">
        <v>159</v>
      </c>
      <c r="C394" s="1" t="s">
        <v>160</v>
      </c>
      <c r="D394" s="1" t="n">
        <v>6</v>
      </c>
      <c r="E394" s="1"/>
      <c r="F394" s="1"/>
      <c r="G394" s="1" t="n">
        <f aca="false">+D394-H394</f>
        <v>6</v>
      </c>
      <c r="H394" s="1" t="n">
        <f aca="false">SUM(E394:F394)</f>
        <v>0</v>
      </c>
      <c r="I394" s="64" t="n">
        <f aca="false">+H394/D394*100</f>
        <v>0</v>
      </c>
    </row>
    <row r="395" customFormat="false" ht="12.8" hidden="false" customHeight="false" outlineLevel="0" collapsed="false">
      <c r="A395" s="2" t="n">
        <v>2022</v>
      </c>
      <c r="B395" s="191" t="s">
        <v>163</v>
      </c>
      <c r="C395" s="1" t="s">
        <v>164</v>
      </c>
      <c r="D395" s="1" t="n">
        <v>62</v>
      </c>
      <c r="E395" s="1" t="n">
        <v>3</v>
      </c>
      <c r="F395" s="1" t="n">
        <v>7</v>
      </c>
      <c r="G395" s="1" t="n">
        <f aca="false">+D395-H395</f>
        <v>52</v>
      </c>
      <c r="H395" s="1" t="n">
        <f aca="false">SUM(E395:F395)</f>
        <v>10</v>
      </c>
      <c r="I395" s="64" t="n">
        <f aca="false">+H395/D395*100</f>
        <v>16.1290322580645</v>
      </c>
    </row>
    <row r="396" customFormat="false" ht="12.8" hidden="false" customHeight="false" outlineLevel="0" collapsed="false">
      <c r="A396" s="2" t="n">
        <v>2022</v>
      </c>
      <c r="B396" s="191" t="s">
        <v>167</v>
      </c>
      <c r="C396" s="1" t="s">
        <v>168</v>
      </c>
      <c r="D396" s="1" t="n">
        <v>3</v>
      </c>
      <c r="E396" s="1" t="n">
        <v>1</v>
      </c>
      <c r="F396" s="1"/>
      <c r="G396" s="1" t="n">
        <f aca="false">+D396-H396</f>
        <v>2</v>
      </c>
      <c r="H396" s="1" t="n">
        <f aca="false">SUM(E396:F396)</f>
        <v>1</v>
      </c>
      <c r="I396" s="64" t="n">
        <f aca="false">+H396/D396*100</f>
        <v>33.3333333333333</v>
      </c>
    </row>
    <row r="397" customFormat="false" ht="12.8" hidden="false" customHeight="false" outlineLevel="0" collapsed="false">
      <c r="A397" s="2" t="n">
        <v>2022</v>
      </c>
      <c r="B397" s="191" t="s">
        <v>171</v>
      </c>
      <c r="C397" s="1" t="s">
        <v>172</v>
      </c>
      <c r="D397" s="1" t="n">
        <v>76</v>
      </c>
      <c r="E397" s="1" t="n">
        <v>21</v>
      </c>
      <c r="F397" s="1" t="n">
        <v>1</v>
      </c>
      <c r="G397" s="1" t="n">
        <f aca="false">+D397-H397</f>
        <v>54</v>
      </c>
      <c r="H397" s="1" t="n">
        <f aca="false">SUM(E397:F397)</f>
        <v>22</v>
      </c>
      <c r="I397" s="64" t="n">
        <f aca="false">+H397/D397*100</f>
        <v>28.9473684210526</v>
      </c>
    </row>
    <row r="398" customFormat="false" ht="12.8" hidden="false" customHeight="false" outlineLevel="0" collapsed="false">
      <c r="A398" s="2" t="n">
        <v>2022</v>
      </c>
      <c r="B398" s="191" t="s">
        <v>175</v>
      </c>
      <c r="C398" s="1" t="s">
        <v>658</v>
      </c>
      <c r="D398" s="1"/>
      <c r="E398" s="1"/>
      <c r="F398" s="1"/>
      <c r="G398" s="1" t="n">
        <f aca="false">+D398-H398</f>
        <v>0</v>
      </c>
      <c r="H398" s="1" t="n">
        <f aca="false">SUM(E398:F398)</f>
        <v>0</v>
      </c>
      <c r="I398" s="64" t="e">
        <f aca="false">+H398/D398*100</f>
        <v>#DIV/0!</v>
      </c>
    </row>
    <row r="399" customFormat="false" ht="12.8" hidden="false" customHeight="false" outlineLevel="0" collapsed="false">
      <c r="A399" s="2" t="n">
        <v>2022</v>
      </c>
      <c r="B399" s="191" t="s">
        <v>179</v>
      </c>
      <c r="C399" s="1" t="s">
        <v>710</v>
      </c>
      <c r="D399" s="1" t="n">
        <v>3376</v>
      </c>
      <c r="E399" s="1" t="n">
        <v>381</v>
      </c>
      <c r="F399" s="1" t="n">
        <v>311</v>
      </c>
      <c r="G399" s="1" t="n">
        <f aca="false">+D399-H399</f>
        <v>2684</v>
      </c>
      <c r="H399" s="1" t="n">
        <f aca="false">SUM(E399:F399)</f>
        <v>692</v>
      </c>
      <c r="I399" s="64" t="n">
        <f aca="false">+H399/D399*100</f>
        <v>20.4976303317536</v>
      </c>
    </row>
    <row r="400" customFormat="false" ht="12.8" hidden="false" customHeight="false" outlineLevel="0" collapsed="false">
      <c r="A400" s="2" t="n">
        <v>2022</v>
      </c>
      <c r="B400" s="191" t="s">
        <v>183</v>
      </c>
      <c r="C400" s="1" t="s">
        <v>184</v>
      </c>
      <c r="D400" s="1" t="n">
        <v>216</v>
      </c>
      <c r="E400" s="1" t="n">
        <v>34</v>
      </c>
      <c r="F400" s="1" t="n">
        <v>41</v>
      </c>
      <c r="G400" s="1" t="n">
        <f aca="false">+D400-H400</f>
        <v>141</v>
      </c>
      <c r="H400" s="1" t="n">
        <f aca="false">SUM(E400:F400)</f>
        <v>75</v>
      </c>
      <c r="I400" s="64" t="n">
        <f aca="false">+H400/D400*100</f>
        <v>34.7222222222222</v>
      </c>
    </row>
    <row r="401" customFormat="false" ht="12.8" hidden="false" customHeight="false" outlineLevel="0" collapsed="false">
      <c r="A401" s="2" t="n">
        <v>2022</v>
      </c>
      <c r="B401" s="191" t="s">
        <v>187</v>
      </c>
      <c r="C401" s="1" t="s">
        <v>188</v>
      </c>
      <c r="D401" s="1" t="n">
        <v>610</v>
      </c>
      <c r="E401" s="1" t="n">
        <v>57</v>
      </c>
      <c r="F401" s="1" t="n">
        <v>33</v>
      </c>
      <c r="G401" s="1" t="n">
        <f aca="false">+D401-H401</f>
        <v>520</v>
      </c>
      <c r="H401" s="1" t="n">
        <f aca="false">SUM(E401:F401)</f>
        <v>90</v>
      </c>
      <c r="I401" s="64" t="n">
        <f aca="false">+H401/D401*100</f>
        <v>14.7540983606557</v>
      </c>
    </row>
    <row r="402" customFormat="false" ht="12.8" hidden="false" customHeight="false" outlineLevel="0" collapsed="false">
      <c r="A402" s="2" t="n">
        <v>2022</v>
      </c>
      <c r="B402" s="191" t="s">
        <v>191</v>
      </c>
      <c r="C402" s="1" t="s">
        <v>192</v>
      </c>
      <c r="D402" s="1" t="n">
        <v>4335</v>
      </c>
      <c r="E402" s="1" t="n">
        <v>858</v>
      </c>
      <c r="F402" s="1" t="n">
        <v>226</v>
      </c>
      <c r="G402" s="1" t="n">
        <f aca="false">+D402-H402</f>
        <v>3251</v>
      </c>
      <c r="H402" s="1" t="n">
        <f aca="false">SUM(E402:F402)</f>
        <v>1084</v>
      </c>
      <c r="I402" s="64" t="n">
        <f aca="false">+H402/D402*100</f>
        <v>25.0057670126874</v>
      </c>
    </row>
    <row r="403" customFormat="false" ht="12.8" hidden="false" customHeight="false" outlineLevel="0" collapsed="false">
      <c r="A403" s="2" t="n">
        <v>2022</v>
      </c>
      <c r="B403" s="191" t="s">
        <v>195</v>
      </c>
      <c r="C403" s="1" t="s">
        <v>196</v>
      </c>
      <c r="D403" s="1" t="n">
        <v>5</v>
      </c>
      <c r="E403" s="1"/>
      <c r="F403" s="1"/>
      <c r="G403" s="1" t="n">
        <f aca="false">+D403-H403</f>
        <v>5</v>
      </c>
      <c r="H403" s="1" t="n">
        <f aca="false">SUM(E403:F403)</f>
        <v>0</v>
      </c>
      <c r="I403" s="64" t="n">
        <f aca="false">+H403/D403*100</f>
        <v>0</v>
      </c>
    </row>
    <row r="404" customFormat="false" ht="12.8" hidden="false" customHeight="false" outlineLevel="0" collapsed="false">
      <c r="A404" s="2" t="n">
        <v>2022</v>
      </c>
      <c r="B404" s="191" t="s">
        <v>199</v>
      </c>
      <c r="C404" s="1" t="s">
        <v>200</v>
      </c>
      <c r="D404" s="1" t="n">
        <v>633</v>
      </c>
      <c r="E404" s="1" t="n">
        <v>129</v>
      </c>
      <c r="F404" s="1" t="n">
        <v>44</v>
      </c>
      <c r="G404" s="1" t="n">
        <f aca="false">+D404-H404</f>
        <v>460</v>
      </c>
      <c r="H404" s="1" t="n">
        <f aca="false">SUM(E404:F404)</f>
        <v>173</v>
      </c>
      <c r="I404" s="64" t="n">
        <f aca="false">+H404/D404*100</f>
        <v>27.3301737756714</v>
      </c>
    </row>
    <row r="405" customFormat="false" ht="12.8" hidden="false" customHeight="false" outlineLevel="0" collapsed="false">
      <c r="A405" s="2" t="n">
        <v>2022</v>
      </c>
      <c r="B405" s="191" t="s">
        <v>203</v>
      </c>
      <c r="C405" s="1" t="s">
        <v>204</v>
      </c>
      <c r="D405" s="1" t="n">
        <v>29</v>
      </c>
      <c r="E405" s="1" t="n">
        <v>3</v>
      </c>
      <c r="F405" s="1" t="n">
        <v>2</v>
      </c>
      <c r="G405" s="1" t="n">
        <f aca="false">+D405-H405</f>
        <v>24</v>
      </c>
      <c r="H405" s="1" t="n">
        <f aca="false">SUM(E405:F405)</f>
        <v>5</v>
      </c>
      <c r="I405" s="64" t="n">
        <f aca="false">+H405/D405*100</f>
        <v>17.2413793103448</v>
      </c>
    </row>
    <row r="406" customFormat="false" ht="12.8" hidden="false" customHeight="false" outlineLevel="0" collapsed="false">
      <c r="A406" s="2" t="n">
        <v>2022</v>
      </c>
      <c r="B406" s="191" t="s">
        <v>207</v>
      </c>
      <c r="C406" s="1" t="s">
        <v>208</v>
      </c>
      <c r="D406" s="1" t="n">
        <v>413</v>
      </c>
      <c r="E406" s="1" t="n">
        <v>24</v>
      </c>
      <c r="F406" s="1" t="n">
        <v>33</v>
      </c>
      <c r="G406" s="1" t="n">
        <f aca="false">+D406-H406</f>
        <v>356</v>
      </c>
      <c r="H406" s="1" t="n">
        <f aca="false">SUM(E406:F406)</f>
        <v>57</v>
      </c>
      <c r="I406" s="64" t="n">
        <f aca="false">+H406/D406*100</f>
        <v>13.8014527845036</v>
      </c>
    </row>
    <row r="407" customFormat="false" ht="12.8" hidden="false" customHeight="false" outlineLevel="0" collapsed="false">
      <c r="A407" s="2" t="n">
        <v>2022</v>
      </c>
      <c r="B407" s="191" t="s">
        <v>211</v>
      </c>
      <c r="C407" s="1" t="s">
        <v>663</v>
      </c>
      <c r="D407" s="1" t="n">
        <v>1</v>
      </c>
      <c r="E407" s="1"/>
      <c r="F407" s="1"/>
      <c r="G407" s="1" t="n">
        <f aca="false">+D407-H407</f>
        <v>1</v>
      </c>
      <c r="H407" s="1" t="n">
        <f aca="false">SUM(E407:F407)</f>
        <v>0</v>
      </c>
      <c r="I407" s="64" t="n">
        <f aca="false">+H407/D407*100</f>
        <v>0</v>
      </c>
    </row>
    <row r="408" customFormat="false" ht="12.8" hidden="false" customHeight="false" outlineLevel="0" collapsed="false">
      <c r="A408" s="2" t="n">
        <v>2022</v>
      </c>
      <c r="B408" s="191" t="s">
        <v>215</v>
      </c>
      <c r="C408" s="1" t="s">
        <v>216</v>
      </c>
      <c r="D408" s="1" t="n">
        <v>207</v>
      </c>
      <c r="E408" s="1" t="n">
        <v>20</v>
      </c>
      <c r="F408" s="1" t="n">
        <v>3</v>
      </c>
      <c r="G408" s="1" t="n">
        <f aca="false">+D408-H408</f>
        <v>184</v>
      </c>
      <c r="H408" s="1" t="n">
        <f aca="false">SUM(E408:F408)</f>
        <v>23</v>
      </c>
      <c r="I408" s="64" t="n">
        <f aca="false">+H408/D408*100</f>
        <v>11.1111111111111</v>
      </c>
    </row>
    <row r="409" customFormat="false" ht="12.8" hidden="false" customHeight="false" outlineLevel="0" collapsed="false">
      <c r="A409" s="2" t="n">
        <v>2022</v>
      </c>
      <c r="B409" s="191" t="s">
        <v>219</v>
      </c>
      <c r="C409" s="1" t="s">
        <v>711</v>
      </c>
      <c r="D409" s="1" t="n">
        <v>5</v>
      </c>
      <c r="E409" s="1" t="n">
        <v>1</v>
      </c>
      <c r="F409" s="1"/>
      <c r="G409" s="1" t="n">
        <f aca="false">+D409-H409</f>
        <v>4</v>
      </c>
      <c r="H409" s="1" t="n">
        <f aca="false">SUM(E409:F409)</f>
        <v>1</v>
      </c>
      <c r="I409" s="64" t="n">
        <f aca="false">+H409/D409*100</f>
        <v>20</v>
      </c>
    </row>
    <row r="410" customFormat="false" ht="12.8" hidden="false" customHeight="false" outlineLevel="0" collapsed="false">
      <c r="A410" s="2" t="n">
        <v>2022</v>
      </c>
      <c r="B410" s="191" t="s">
        <v>223</v>
      </c>
      <c r="C410" s="1" t="s">
        <v>224</v>
      </c>
      <c r="D410" s="1" t="n">
        <v>116</v>
      </c>
      <c r="E410" s="1" t="n">
        <v>52</v>
      </c>
      <c r="F410" s="1" t="n">
        <v>11</v>
      </c>
      <c r="G410" s="1" t="n">
        <f aca="false">+D410-H410</f>
        <v>53</v>
      </c>
      <c r="H410" s="1" t="n">
        <f aca="false">SUM(E410:F410)</f>
        <v>63</v>
      </c>
      <c r="I410" s="64" t="n">
        <f aca="false">+H410/D410*100</f>
        <v>54.3103448275862</v>
      </c>
    </row>
    <row r="411" customFormat="false" ht="12.8" hidden="false" customHeight="false" outlineLevel="0" collapsed="false">
      <c r="A411" s="2" t="n">
        <v>2022</v>
      </c>
      <c r="B411" s="191" t="s">
        <v>227</v>
      </c>
      <c r="C411" s="1" t="s">
        <v>712</v>
      </c>
      <c r="D411" s="1" t="n">
        <v>1</v>
      </c>
      <c r="E411" s="1"/>
      <c r="F411" s="1"/>
      <c r="G411" s="1" t="n">
        <f aca="false">+D411-H411</f>
        <v>1</v>
      </c>
      <c r="H411" s="1" t="n">
        <f aca="false">SUM(E411:F411)</f>
        <v>0</v>
      </c>
      <c r="I411" s="64" t="n">
        <f aca="false">+H411/D411*100</f>
        <v>0</v>
      </c>
    </row>
    <row r="412" customFormat="false" ht="12.8" hidden="false" customHeight="false" outlineLevel="0" collapsed="false">
      <c r="A412" s="2" t="n">
        <v>2022</v>
      </c>
      <c r="B412" s="191" t="s">
        <v>231</v>
      </c>
      <c r="C412" s="1" t="s">
        <v>713</v>
      </c>
      <c r="D412" s="1" t="n">
        <v>74</v>
      </c>
      <c r="E412" s="1"/>
      <c r="F412" s="1" t="n">
        <v>3</v>
      </c>
      <c r="G412" s="1" t="n">
        <f aca="false">+D412-H412</f>
        <v>71</v>
      </c>
      <c r="H412" s="1" t="n">
        <f aca="false">SUM(E412:F412)</f>
        <v>3</v>
      </c>
      <c r="I412" s="64" t="n">
        <f aca="false">+H412/D412*100</f>
        <v>4.05405405405405</v>
      </c>
    </row>
    <row r="413" customFormat="false" ht="12.8" hidden="false" customHeight="false" outlineLevel="0" collapsed="false">
      <c r="A413" s="2" t="n">
        <v>2022</v>
      </c>
      <c r="B413" s="191" t="s">
        <v>235</v>
      </c>
      <c r="C413" s="1" t="s">
        <v>236</v>
      </c>
      <c r="D413" s="1" t="n">
        <v>524</v>
      </c>
      <c r="E413" s="1" t="n">
        <v>32</v>
      </c>
      <c r="F413" s="1" t="n">
        <v>17</v>
      </c>
      <c r="G413" s="1" t="n">
        <f aca="false">+D413-H413</f>
        <v>475</v>
      </c>
      <c r="H413" s="1" t="n">
        <f aca="false">SUM(E413:F413)</f>
        <v>49</v>
      </c>
      <c r="I413" s="64" t="n">
        <f aca="false">+H413/D413*100</f>
        <v>9.35114503816794</v>
      </c>
    </row>
    <row r="414" customFormat="false" ht="12.8" hidden="false" customHeight="false" outlineLevel="0" collapsed="false">
      <c r="A414" s="2" t="n">
        <v>2022</v>
      </c>
      <c r="B414" s="191" t="s">
        <v>239</v>
      </c>
      <c r="C414" s="1" t="s">
        <v>714</v>
      </c>
      <c r="D414" s="1" t="n">
        <v>5</v>
      </c>
      <c r="E414" s="1"/>
      <c r="F414" s="1"/>
      <c r="G414" s="1" t="n">
        <f aca="false">+D414-H414</f>
        <v>5</v>
      </c>
      <c r="H414" s="1" t="n">
        <f aca="false">SUM(E414:F414)</f>
        <v>0</v>
      </c>
      <c r="I414" s="64" t="n">
        <f aca="false">+H414/D414*100</f>
        <v>0</v>
      </c>
    </row>
    <row r="415" customFormat="false" ht="12.8" hidden="false" customHeight="false" outlineLevel="0" collapsed="false">
      <c r="A415" s="2" t="n">
        <v>2022</v>
      </c>
      <c r="B415" s="191" t="s">
        <v>243</v>
      </c>
      <c r="C415" s="1" t="s">
        <v>244</v>
      </c>
      <c r="D415" s="1" t="n">
        <v>378</v>
      </c>
      <c r="E415" s="1" t="n">
        <v>129</v>
      </c>
      <c r="F415" s="1" t="n">
        <v>5</v>
      </c>
      <c r="G415" s="1" t="n">
        <f aca="false">+D415-H415</f>
        <v>244</v>
      </c>
      <c r="H415" s="1" t="n">
        <f aca="false">SUM(E415:F415)</f>
        <v>134</v>
      </c>
      <c r="I415" s="64" t="n">
        <f aca="false">+H415/D415*100</f>
        <v>35.4497354497355</v>
      </c>
    </row>
    <row r="416" customFormat="false" ht="12.8" hidden="false" customHeight="false" outlineLevel="0" collapsed="false">
      <c r="A416" s="2" t="n">
        <v>2022</v>
      </c>
      <c r="B416" s="191" t="s">
        <v>247</v>
      </c>
      <c r="C416" s="1" t="s">
        <v>248</v>
      </c>
      <c r="D416" s="1" t="n">
        <v>165</v>
      </c>
      <c r="E416" s="1" t="n">
        <v>8</v>
      </c>
      <c r="F416" s="1" t="n">
        <v>3</v>
      </c>
      <c r="G416" s="1" t="n">
        <f aca="false">+D416-H416</f>
        <v>154</v>
      </c>
      <c r="H416" s="1" t="n">
        <f aca="false">SUM(E416:F416)</f>
        <v>11</v>
      </c>
      <c r="I416" s="64" t="n">
        <f aca="false">+H416/D416*100</f>
        <v>6.66666666666667</v>
      </c>
    </row>
    <row r="417" customFormat="false" ht="12.8" hidden="false" customHeight="false" outlineLevel="0" collapsed="false">
      <c r="A417" s="2" t="n">
        <v>2022</v>
      </c>
      <c r="B417" s="191" t="s">
        <v>251</v>
      </c>
      <c r="C417" s="1" t="s">
        <v>252</v>
      </c>
      <c r="D417" s="1" t="n">
        <v>491</v>
      </c>
      <c r="E417" s="1" t="n">
        <v>150</v>
      </c>
      <c r="F417" s="1" t="n">
        <v>9</v>
      </c>
      <c r="G417" s="1" t="n">
        <f aca="false">+D417-H417</f>
        <v>332</v>
      </c>
      <c r="H417" s="1" t="n">
        <f aca="false">SUM(E417:F417)</f>
        <v>159</v>
      </c>
      <c r="I417" s="64" t="n">
        <f aca="false">+H417/D417*100</f>
        <v>32.3828920570265</v>
      </c>
    </row>
    <row r="418" customFormat="false" ht="12.8" hidden="false" customHeight="false" outlineLevel="0" collapsed="false">
      <c r="A418" s="2" t="n">
        <v>2022</v>
      </c>
      <c r="B418" s="1" t="s">
        <v>255</v>
      </c>
      <c r="C418" s="1" t="s">
        <v>715</v>
      </c>
      <c r="D418" s="1" t="n">
        <v>1</v>
      </c>
      <c r="E418" s="1"/>
      <c r="F418" s="1"/>
      <c r="G418" s="1" t="n">
        <f aca="false">+D418-H418</f>
        <v>1</v>
      </c>
      <c r="H418" s="1" t="n">
        <f aca="false">SUM(E418:F418)</f>
        <v>0</v>
      </c>
      <c r="I418" s="64" t="n">
        <f aca="false">+H418/D418*100</f>
        <v>0</v>
      </c>
    </row>
    <row r="419" customFormat="false" ht="12.8" hidden="false" customHeight="false" outlineLevel="0" collapsed="false">
      <c r="A419" s="2" t="n">
        <v>2022</v>
      </c>
      <c r="B419" s="191" t="s">
        <v>259</v>
      </c>
      <c r="C419" s="1" t="s">
        <v>671</v>
      </c>
      <c r="D419" s="1" t="n">
        <v>404</v>
      </c>
      <c r="E419" s="1" t="n">
        <v>99</v>
      </c>
      <c r="F419" s="1" t="n">
        <v>29</v>
      </c>
      <c r="G419" s="1" t="n">
        <f aca="false">+D419-H419</f>
        <v>276</v>
      </c>
      <c r="H419" s="1" t="n">
        <f aca="false">SUM(E419:F419)</f>
        <v>128</v>
      </c>
      <c r="I419" s="64" t="n">
        <f aca="false">+H419/D419*100</f>
        <v>31.6831683168317</v>
      </c>
    </row>
    <row r="420" customFormat="false" ht="12.8" hidden="false" customHeight="false" outlineLevel="0" collapsed="false">
      <c r="A420" s="2" t="n">
        <v>2022</v>
      </c>
      <c r="B420" s="191" t="s">
        <v>263</v>
      </c>
      <c r="C420" s="1" t="s">
        <v>264</v>
      </c>
      <c r="D420" s="1" t="n">
        <v>237</v>
      </c>
      <c r="E420" s="1" t="n">
        <v>11</v>
      </c>
      <c r="F420" s="1" t="n">
        <v>23</v>
      </c>
      <c r="G420" s="1" t="n">
        <f aca="false">+D420-H420</f>
        <v>203</v>
      </c>
      <c r="H420" s="1" t="n">
        <f aca="false">SUM(E420:F420)</f>
        <v>34</v>
      </c>
      <c r="I420" s="64" t="n">
        <f aca="false">+H420/D420*100</f>
        <v>14.3459915611814</v>
      </c>
    </row>
    <row r="421" customFormat="false" ht="12.8" hidden="false" customHeight="false" outlineLevel="0" collapsed="false">
      <c r="A421" s="2" t="n">
        <v>2022</v>
      </c>
      <c r="B421" s="191" t="s">
        <v>271</v>
      </c>
      <c r="C421" s="1" t="s">
        <v>272</v>
      </c>
      <c r="D421" s="1" t="n">
        <v>2628</v>
      </c>
      <c r="E421" s="1" t="n">
        <v>36</v>
      </c>
      <c r="F421" s="1" t="n">
        <v>38</v>
      </c>
      <c r="G421" s="1" t="n">
        <f aca="false">+D421-H421</f>
        <v>2554</v>
      </c>
      <c r="H421" s="1" t="n">
        <f aca="false">SUM(E421:F421)</f>
        <v>74</v>
      </c>
      <c r="I421" s="64" t="n">
        <f aca="false">+H421/D421*100</f>
        <v>2.8158295281583</v>
      </c>
    </row>
    <row r="422" customFormat="false" ht="12.8" hidden="false" customHeight="false" outlineLevel="0" collapsed="false">
      <c r="A422" s="2" t="n">
        <v>2022</v>
      </c>
      <c r="B422" s="191" t="s">
        <v>275</v>
      </c>
      <c r="C422" s="1" t="s">
        <v>276</v>
      </c>
      <c r="D422" s="1" t="n">
        <v>147</v>
      </c>
      <c r="E422" s="1" t="n">
        <v>13</v>
      </c>
      <c r="F422" s="1" t="n">
        <v>5</v>
      </c>
      <c r="G422" s="1" t="n">
        <f aca="false">+D422-H422</f>
        <v>129</v>
      </c>
      <c r="H422" s="1" t="n">
        <f aca="false">SUM(E422:F422)</f>
        <v>18</v>
      </c>
      <c r="I422" s="64" t="n">
        <f aca="false">+H422/D422*100</f>
        <v>12.2448979591837</v>
      </c>
    </row>
    <row r="423" customFormat="false" ht="12.8" hidden="false" customHeight="false" outlineLevel="0" collapsed="false">
      <c r="A423" s="2" t="n">
        <v>2022</v>
      </c>
      <c r="B423" s="191" t="s">
        <v>279</v>
      </c>
      <c r="C423" s="1" t="s">
        <v>280</v>
      </c>
      <c r="D423" s="1" t="n">
        <v>387</v>
      </c>
      <c r="E423" s="1" t="n">
        <v>28</v>
      </c>
      <c r="F423" s="1" t="n">
        <v>15</v>
      </c>
      <c r="G423" s="1" t="n">
        <f aca="false">+D423-H423</f>
        <v>344</v>
      </c>
      <c r="H423" s="1" t="n">
        <f aca="false">SUM(E423:F423)</f>
        <v>43</v>
      </c>
      <c r="I423" s="64" t="n">
        <f aca="false">+H423/D423*100</f>
        <v>11.1111111111111</v>
      </c>
    </row>
    <row r="424" customFormat="false" ht="12.8" hidden="false" customHeight="false" outlineLevel="0" collapsed="false">
      <c r="A424" s="2" t="n">
        <v>2022</v>
      </c>
      <c r="B424" s="191" t="s">
        <v>283</v>
      </c>
      <c r="C424" s="1" t="s">
        <v>284</v>
      </c>
      <c r="D424" s="1" t="n">
        <v>3977</v>
      </c>
      <c r="E424" s="1" t="n">
        <v>694</v>
      </c>
      <c r="F424" s="1" t="n">
        <v>134</v>
      </c>
      <c r="G424" s="1" t="n">
        <f aca="false">+D424-H424</f>
        <v>3149</v>
      </c>
      <c r="H424" s="1" t="n">
        <f aca="false">SUM(E424:F424)</f>
        <v>828</v>
      </c>
      <c r="I424" s="64" t="n">
        <f aca="false">+H424/D424*100</f>
        <v>20.8197133517727</v>
      </c>
    </row>
    <row r="425" customFormat="false" ht="12.8" hidden="false" customHeight="false" outlineLevel="0" collapsed="false">
      <c r="A425" s="2" t="n">
        <v>2022</v>
      </c>
      <c r="B425" s="191" t="s">
        <v>287</v>
      </c>
      <c r="C425" s="1" t="s">
        <v>716</v>
      </c>
      <c r="D425" s="1" t="n">
        <v>6</v>
      </c>
      <c r="E425" s="1" t="n">
        <v>1</v>
      </c>
      <c r="F425" s="1" t="n">
        <v>1</v>
      </c>
      <c r="G425" s="1" t="n">
        <f aca="false">+D425-H425</f>
        <v>4</v>
      </c>
      <c r="H425" s="1" t="n">
        <f aca="false">SUM(E425:F425)</f>
        <v>2</v>
      </c>
      <c r="I425" s="64" t="n">
        <f aca="false">+H425/D425*100</f>
        <v>33.3333333333333</v>
      </c>
    </row>
    <row r="426" customFormat="false" ht="12.8" hidden="false" customHeight="false" outlineLevel="0" collapsed="false">
      <c r="A426" s="2" t="n">
        <v>2022</v>
      </c>
      <c r="B426" s="191" t="s">
        <v>291</v>
      </c>
      <c r="C426" s="1" t="s">
        <v>292</v>
      </c>
      <c r="D426" s="1"/>
      <c r="E426" s="1"/>
      <c r="F426" s="1"/>
      <c r="G426" s="1" t="n">
        <f aca="false">+D426-H426</f>
        <v>0</v>
      </c>
      <c r="H426" s="1" t="n">
        <f aca="false">SUM(E426:F426)</f>
        <v>0</v>
      </c>
      <c r="I426" s="64" t="e">
        <f aca="false">+H426/D426*100</f>
        <v>#DIV/0!</v>
      </c>
    </row>
    <row r="427" customFormat="false" ht="12.8" hidden="false" customHeight="false" outlineLevel="0" collapsed="false">
      <c r="A427" s="2" t="n">
        <v>2022</v>
      </c>
      <c r="B427" s="191" t="s">
        <v>295</v>
      </c>
      <c r="C427" s="1" t="s">
        <v>717</v>
      </c>
      <c r="D427" s="1"/>
      <c r="E427" s="1"/>
      <c r="F427" s="1"/>
      <c r="G427" s="1"/>
      <c r="H427" s="1"/>
      <c r="I427" s="64" t="e">
        <f aca="false">+H427/D427*100</f>
        <v>#DIV/0!</v>
      </c>
    </row>
    <row r="428" customFormat="false" ht="12.8" hidden="false" customHeight="false" outlineLevel="0" collapsed="false">
      <c r="A428" s="2" t="n">
        <v>2022</v>
      </c>
      <c r="B428" s="191" t="s">
        <v>299</v>
      </c>
      <c r="C428" s="1" t="s">
        <v>718</v>
      </c>
      <c r="D428" s="1" t="n">
        <v>83</v>
      </c>
      <c r="E428" s="1" t="n">
        <v>6</v>
      </c>
      <c r="F428" s="1" t="n">
        <v>3</v>
      </c>
      <c r="G428" s="1" t="n">
        <f aca="false">+D428-H428</f>
        <v>74</v>
      </c>
      <c r="H428" s="1" t="n">
        <f aca="false">SUM(E428:F428)</f>
        <v>9</v>
      </c>
      <c r="I428" s="64" t="n">
        <f aca="false">+H428/D428*100</f>
        <v>10.8433734939759</v>
      </c>
    </row>
    <row r="429" customFormat="false" ht="12.8" hidden="false" customHeight="false" outlineLevel="0" collapsed="false">
      <c r="A429" s="2" t="n">
        <v>2022</v>
      </c>
      <c r="B429" s="191" t="s">
        <v>719</v>
      </c>
      <c r="C429" s="1" t="s">
        <v>720</v>
      </c>
      <c r="D429" s="1"/>
      <c r="E429" s="1"/>
      <c r="F429" s="1"/>
      <c r="G429" s="1"/>
      <c r="H429" s="1"/>
      <c r="I429" s="64" t="e">
        <f aca="false">+H429/D429*100</f>
        <v>#DIV/0!</v>
      </c>
    </row>
    <row r="430" customFormat="false" ht="12.8" hidden="false" customHeight="false" outlineLevel="0" collapsed="false">
      <c r="A430" s="2" t="n">
        <v>2022</v>
      </c>
      <c r="B430" s="191" t="s">
        <v>303</v>
      </c>
      <c r="C430" s="1" t="s">
        <v>304</v>
      </c>
      <c r="D430" s="1" t="n">
        <v>13</v>
      </c>
      <c r="E430" s="1"/>
      <c r="F430" s="1" t="n">
        <v>3</v>
      </c>
      <c r="G430" s="1" t="n">
        <f aca="false">+D430-H430</f>
        <v>10</v>
      </c>
      <c r="H430" s="1" t="n">
        <f aca="false">SUM(E430:F430)</f>
        <v>3</v>
      </c>
      <c r="I430" s="64" t="n">
        <f aca="false">+H430/D430*100</f>
        <v>23.0769230769231</v>
      </c>
    </row>
    <row r="431" customFormat="false" ht="12.8" hidden="false" customHeight="false" outlineLevel="0" collapsed="false">
      <c r="A431" s="2" t="n">
        <v>2022</v>
      </c>
      <c r="B431" s="191" t="s">
        <v>307</v>
      </c>
      <c r="C431" s="1" t="s">
        <v>308</v>
      </c>
      <c r="D431" s="1" t="n">
        <v>2</v>
      </c>
      <c r="E431" s="1"/>
      <c r="F431" s="1"/>
      <c r="G431" s="1" t="n">
        <f aca="false">+D431-H431</f>
        <v>2</v>
      </c>
      <c r="H431" s="1" t="n">
        <f aca="false">SUM(E431:F431)</f>
        <v>0</v>
      </c>
      <c r="I431" s="64" t="n">
        <f aca="false">+H431/D431*100</f>
        <v>0</v>
      </c>
    </row>
    <row r="432" customFormat="false" ht="12.8" hidden="false" customHeight="false" outlineLevel="0" collapsed="false">
      <c r="A432" s="2" t="n">
        <v>2022</v>
      </c>
      <c r="B432" s="191" t="s">
        <v>311</v>
      </c>
      <c r="C432" s="1" t="s">
        <v>312</v>
      </c>
      <c r="D432" s="1" t="n">
        <v>1045</v>
      </c>
      <c r="E432" s="1" t="n">
        <v>27</v>
      </c>
      <c r="F432" s="1" t="n">
        <v>8</v>
      </c>
      <c r="G432" s="1" t="n">
        <f aca="false">+D432-H432</f>
        <v>1010</v>
      </c>
      <c r="H432" s="1" t="n">
        <f aca="false">SUM(E432:F432)</f>
        <v>35</v>
      </c>
      <c r="I432" s="64" t="n">
        <f aca="false">+H432/D432*100</f>
        <v>3.34928229665072</v>
      </c>
    </row>
    <row r="433" customFormat="false" ht="12.8" hidden="false" customHeight="false" outlineLevel="0" collapsed="false">
      <c r="A433" s="2" t="n">
        <v>2022</v>
      </c>
      <c r="B433" s="191" t="s">
        <v>315</v>
      </c>
      <c r="C433" s="1" t="s">
        <v>316</v>
      </c>
      <c r="D433" s="1" t="n">
        <v>2</v>
      </c>
      <c r="E433" s="1"/>
      <c r="F433" s="1"/>
      <c r="G433" s="1" t="n">
        <f aca="false">+D433-H433</f>
        <v>2</v>
      </c>
      <c r="H433" s="1" t="n">
        <f aca="false">SUM(E433:F433)</f>
        <v>0</v>
      </c>
      <c r="I433" s="64" t="n">
        <f aca="false">+H433/D433*100</f>
        <v>0</v>
      </c>
    </row>
    <row r="434" customFormat="false" ht="12.8" hidden="false" customHeight="false" outlineLevel="0" collapsed="false">
      <c r="A434" s="2" t="n">
        <v>2022</v>
      </c>
      <c r="B434" s="191" t="s">
        <v>319</v>
      </c>
      <c r="C434" s="1" t="s">
        <v>320</v>
      </c>
      <c r="D434" s="1"/>
      <c r="E434" s="1"/>
      <c r="F434" s="1"/>
      <c r="G434" s="1" t="n">
        <f aca="false">+D434-H434</f>
        <v>0</v>
      </c>
      <c r="H434" s="1" t="n">
        <f aca="false">SUM(E434:F434)</f>
        <v>0</v>
      </c>
      <c r="I434" s="64" t="e">
        <f aca="false">+H434/D434*100</f>
        <v>#DIV/0!</v>
      </c>
    </row>
    <row r="435" customFormat="false" ht="12.8" hidden="false" customHeight="false" outlineLevel="0" collapsed="false">
      <c r="A435" s="2" t="n">
        <v>2022</v>
      </c>
      <c r="B435" s="191" t="s">
        <v>323</v>
      </c>
      <c r="C435" s="1" t="s">
        <v>324</v>
      </c>
      <c r="D435" s="1" t="n">
        <v>115</v>
      </c>
      <c r="E435" s="1" t="n">
        <v>1</v>
      </c>
      <c r="F435" s="1" t="n">
        <v>1</v>
      </c>
      <c r="G435" s="1" t="n">
        <f aca="false">+D435-H435</f>
        <v>113</v>
      </c>
      <c r="H435" s="1" t="n">
        <f aca="false">SUM(E435:F435)</f>
        <v>2</v>
      </c>
      <c r="I435" s="64" t="n">
        <f aca="false">+H435/D435*100</f>
        <v>1.73913043478261</v>
      </c>
    </row>
    <row r="436" customFormat="false" ht="12.8" hidden="false" customHeight="false" outlineLevel="0" collapsed="false">
      <c r="A436" s="2" t="n">
        <v>2022</v>
      </c>
      <c r="B436" s="191" t="s">
        <v>327</v>
      </c>
      <c r="C436" s="1" t="s">
        <v>328</v>
      </c>
      <c r="D436" s="1" t="n">
        <v>602</v>
      </c>
      <c r="E436" s="1" t="n">
        <v>167</v>
      </c>
      <c r="F436" s="1" t="n">
        <v>154</v>
      </c>
      <c r="G436" s="1" t="n">
        <f aca="false">+D436-H436</f>
        <v>281</v>
      </c>
      <c r="H436" s="1" t="n">
        <f aca="false">SUM(E436:F436)</f>
        <v>321</v>
      </c>
      <c r="I436" s="64" t="n">
        <f aca="false">+H436/D436*100</f>
        <v>53.3222591362126</v>
      </c>
    </row>
    <row r="437" customFormat="false" ht="12.8" hidden="false" customHeight="false" outlineLevel="0" collapsed="false">
      <c r="A437" s="2" t="n">
        <v>2022</v>
      </c>
      <c r="B437" s="191" t="s">
        <v>329</v>
      </c>
      <c r="C437" s="1" t="s">
        <v>330</v>
      </c>
      <c r="D437" s="1" t="n">
        <v>282</v>
      </c>
      <c r="E437" s="1" t="n">
        <v>127</v>
      </c>
      <c r="F437" s="1" t="n">
        <v>8</v>
      </c>
      <c r="G437" s="1" t="n">
        <f aca="false">+D437-H437</f>
        <v>147</v>
      </c>
      <c r="H437" s="1" t="n">
        <f aca="false">SUM(E437:F437)</f>
        <v>135</v>
      </c>
      <c r="I437" s="64" t="n">
        <f aca="false">+H437/D437*100</f>
        <v>47.8723404255319</v>
      </c>
    </row>
    <row r="438" customFormat="false" ht="12.8" hidden="false" customHeight="false" outlineLevel="0" collapsed="false">
      <c r="A438" s="2" t="n">
        <v>2022</v>
      </c>
      <c r="B438" s="191" t="s">
        <v>721</v>
      </c>
      <c r="C438" s="1" t="s">
        <v>722</v>
      </c>
      <c r="D438" s="1" t="n">
        <v>2</v>
      </c>
      <c r="E438" s="1"/>
      <c r="F438" s="1"/>
      <c r="G438" s="1" t="n">
        <f aca="false">+D438-H438</f>
        <v>2</v>
      </c>
      <c r="H438" s="1" t="n">
        <f aca="false">SUM(E438:F438)</f>
        <v>0</v>
      </c>
      <c r="I438" s="64" t="n">
        <f aca="false">+H438/D438*100</f>
        <v>0</v>
      </c>
    </row>
    <row r="439" customFormat="false" ht="12.8" hidden="false" customHeight="false" outlineLevel="0" collapsed="false">
      <c r="A439" s="2" t="n">
        <v>2022</v>
      </c>
      <c r="B439" s="191" t="s">
        <v>333</v>
      </c>
      <c r="C439" s="1" t="s">
        <v>334</v>
      </c>
      <c r="D439" s="1" t="n">
        <v>6</v>
      </c>
      <c r="E439" s="1"/>
      <c r="F439" s="1" t="n">
        <v>1</v>
      </c>
      <c r="G439" s="1" t="n">
        <f aca="false">+D439-H439</f>
        <v>5</v>
      </c>
      <c r="H439" s="1" t="n">
        <f aca="false">SUM(E439:F439)</f>
        <v>1</v>
      </c>
      <c r="I439" s="64" t="n">
        <f aca="false">+H439/D439*100</f>
        <v>16.6666666666667</v>
      </c>
    </row>
    <row r="440" customFormat="false" ht="12.8" hidden="false" customHeight="false" outlineLevel="0" collapsed="false">
      <c r="A440" s="2" t="n">
        <v>2022</v>
      </c>
      <c r="B440" s="191" t="s">
        <v>337</v>
      </c>
      <c r="C440" s="1" t="s">
        <v>338</v>
      </c>
      <c r="D440" s="1" t="n">
        <v>9</v>
      </c>
      <c r="E440" s="1" t="n">
        <v>1</v>
      </c>
      <c r="F440" s="1" t="n">
        <v>2</v>
      </c>
      <c r="G440" s="1" t="n">
        <f aca="false">+D440-H440</f>
        <v>6</v>
      </c>
      <c r="H440" s="1" t="n">
        <f aca="false">SUM(E440:F440)</f>
        <v>3</v>
      </c>
      <c r="I440" s="64" t="n">
        <f aca="false">+H440/D440*100</f>
        <v>33.3333333333333</v>
      </c>
    </row>
    <row r="441" customFormat="false" ht="12.8" hidden="false" customHeight="false" outlineLevel="0" collapsed="false">
      <c r="A441" s="2" t="n">
        <v>2022</v>
      </c>
      <c r="B441" s="191" t="s">
        <v>345</v>
      </c>
      <c r="C441" s="1" t="s">
        <v>346</v>
      </c>
      <c r="D441" s="1" t="n">
        <v>28</v>
      </c>
      <c r="E441" s="1" t="n">
        <v>6</v>
      </c>
      <c r="F441" s="1" t="n">
        <v>5</v>
      </c>
      <c r="G441" s="1" t="n">
        <f aca="false">+D441-H441</f>
        <v>17</v>
      </c>
      <c r="H441" s="1" t="n">
        <f aca="false">SUM(E441:F441)</f>
        <v>11</v>
      </c>
      <c r="I441" s="64" t="n">
        <f aca="false">+H441/D441*100</f>
        <v>39.2857142857143</v>
      </c>
    </row>
    <row r="442" customFormat="false" ht="12.8" hidden="false" customHeight="false" outlineLevel="0" collapsed="false">
      <c r="A442" s="2" t="n">
        <v>2022</v>
      </c>
      <c r="B442" s="191" t="s">
        <v>349</v>
      </c>
      <c r="C442" s="1" t="s">
        <v>676</v>
      </c>
      <c r="D442" s="1" t="n">
        <v>38</v>
      </c>
      <c r="E442" s="1" t="n">
        <v>13</v>
      </c>
      <c r="F442" s="1" t="n">
        <v>3</v>
      </c>
      <c r="G442" s="1" t="n">
        <f aca="false">+D442-H442</f>
        <v>22</v>
      </c>
      <c r="H442" s="1" t="n">
        <f aca="false">SUM(E442:F442)</f>
        <v>16</v>
      </c>
      <c r="I442" s="64" t="n">
        <f aca="false">+H442/D442*100</f>
        <v>42.1052631578947</v>
      </c>
    </row>
    <row r="443" customFormat="false" ht="12.8" hidden="false" customHeight="false" outlineLevel="0" collapsed="false">
      <c r="A443" s="2" t="n">
        <v>2022</v>
      </c>
      <c r="B443" s="191" t="s">
        <v>353</v>
      </c>
      <c r="C443" s="1" t="s">
        <v>354</v>
      </c>
      <c r="D443" s="1" t="n">
        <v>16</v>
      </c>
      <c r="E443" s="1" t="n">
        <v>1</v>
      </c>
      <c r="F443" s="1"/>
      <c r="G443" s="1" t="n">
        <f aca="false">+D443-H443</f>
        <v>15</v>
      </c>
      <c r="H443" s="1" t="n">
        <f aca="false">SUM(E443:F443)</f>
        <v>1</v>
      </c>
      <c r="I443" s="64" t="n">
        <f aca="false">+H443/D443*100</f>
        <v>6.25</v>
      </c>
    </row>
    <row r="444" customFormat="false" ht="12.8" hidden="false" customHeight="false" outlineLevel="0" collapsed="false">
      <c r="A444" s="2" t="n">
        <v>2022</v>
      </c>
      <c r="B444" s="191" t="s">
        <v>357</v>
      </c>
      <c r="C444" s="1" t="s">
        <v>358</v>
      </c>
      <c r="D444" s="1" t="n">
        <v>1264</v>
      </c>
      <c r="E444" s="1" t="n">
        <v>37</v>
      </c>
      <c r="F444" s="1" t="n">
        <v>2</v>
      </c>
      <c r="G444" s="1" t="n">
        <f aca="false">+D444-H444</f>
        <v>1225</v>
      </c>
      <c r="H444" s="1" t="n">
        <f aca="false">SUM(E444:F444)</f>
        <v>39</v>
      </c>
      <c r="I444" s="64" t="n">
        <f aca="false">+H444/D444*100</f>
        <v>3.08544303797468</v>
      </c>
    </row>
    <row r="445" customFormat="false" ht="12.8" hidden="false" customHeight="false" outlineLevel="0" collapsed="false">
      <c r="A445" s="2" t="n">
        <v>2022</v>
      </c>
      <c r="B445" s="191" t="s">
        <v>369</v>
      </c>
      <c r="C445" s="1" t="s">
        <v>370</v>
      </c>
      <c r="D445" s="1" t="n">
        <v>93</v>
      </c>
      <c r="E445" s="1" t="n">
        <v>53</v>
      </c>
      <c r="F445" s="1"/>
      <c r="G445" s="1" t="n">
        <f aca="false">+D445-H445</f>
        <v>40</v>
      </c>
      <c r="H445" s="1" t="n">
        <f aca="false">SUM(E445:F445)</f>
        <v>53</v>
      </c>
      <c r="I445" s="64" t="n">
        <f aca="false">+H445/D445*100</f>
        <v>56.989247311828</v>
      </c>
    </row>
    <row r="446" customFormat="false" ht="12.8" hidden="false" customHeight="false" outlineLevel="0" collapsed="false">
      <c r="A446" s="2" t="n">
        <v>2022</v>
      </c>
      <c r="B446" s="191" t="s">
        <v>373</v>
      </c>
      <c r="C446" s="1" t="s">
        <v>374</v>
      </c>
      <c r="D446" s="1" t="n">
        <v>79</v>
      </c>
      <c r="E446" s="1" t="n">
        <v>7</v>
      </c>
      <c r="F446" s="1" t="n">
        <v>5</v>
      </c>
      <c r="G446" s="1" t="n">
        <f aca="false">+D446-H446</f>
        <v>67</v>
      </c>
      <c r="H446" s="1" t="n">
        <f aca="false">SUM(E446:F446)</f>
        <v>12</v>
      </c>
      <c r="I446" s="64" t="n">
        <f aca="false">+H446/D446*100</f>
        <v>15.1898734177215</v>
      </c>
    </row>
    <row r="447" customFormat="false" ht="12.8" hidden="false" customHeight="false" outlineLevel="0" collapsed="false">
      <c r="A447" s="2" t="n">
        <v>2022</v>
      </c>
      <c r="B447" s="191" t="s">
        <v>377</v>
      </c>
      <c r="C447" s="1" t="s">
        <v>378</v>
      </c>
      <c r="D447" s="1" t="n">
        <v>4</v>
      </c>
      <c r="E447" s="1" t="n">
        <v>1</v>
      </c>
      <c r="F447" s="1"/>
      <c r="G447" s="1" t="n">
        <f aca="false">+D447-H447</f>
        <v>3</v>
      </c>
      <c r="H447" s="1" t="n">
        <f aca="false">SUM(E447:F447)</f>
        <v>1</v>
      </c>
      <c r="I447" s="64" t="n">
        <f aca="false">+H447/D447*100</f>
        <v>25</v>
      </c>
    </row>
    <row r="448" customFormat="false" ht="12.8" hidden="false" customHeight="false" outlineLevel="0" collapsed="false">
      <c r="A448" s="2" t="n">
        <v>2022</v>
      </c>
      <c r="B448" s="191" t="s">
        <v>381</v>
      </c>
      <c r="C448" s="1" t="s">
        <v>382</v>
      </c>
      <c r="D448" s="1" t="n">
        <v>111</v>
      </c>
      <c r="E448" s="1" t="n">
        <v>10</v>
      </c>
      <c r="F448" s="1" t="n">
        <v>3</v>
      </c>
      <c r="G448" s="1" t="n">
        <f aca="false">+D448-H448</f>
        <v>98</v>
      </c>
      <c r="H448" s="1" t="n">
        <f aca="false">SUM(E448:F448)</f>
        <v>13</v>
      </c>
      <c r="I448" s="64" t="n">
        <f aca="false">+H448/D448*100</f>
        <v>11.7117117117117</v>
      </c>
    </row>
    <row r="449" customFormat="false" ht="12.8" hidden="false" customHeight="false" outlineLevel="0" collapsed="false">
      <c r="A449" s="2" t="n">
        <v>2022</v>
      </c>
      <c r="B449" s="191" t="s">
        <v>385</v>
      </c>
      <c r="C449" s="1" t="s">
        <v>386</v>
      </c>
      <c r="D449" s="1" t="n">
        <v>4</v>
      </c>
      <c r="E449" s="1"/>
      <c r="F449" s="1"/>
      <c r="G449" s="1" t="n">
        <f aca="false">+D449-H449</f>
        <v>4</v>
      </c>
      <c r="H449" s="1" t="n">
        <f aca="false">SUM(E449:F449)</f>
        <v>0</v>
      </c>
      <c r="I449" s="64" t="n">
        <f aca="false">+H449/D449*100</f>
        <v>0</v>
      </c>
    </row>
    <row r="450" customFormat="false" ht="12.8" hidden="false" customHeight="false" outlineLevel="0" collapsed="false">
      <c r="A450" s="2" t="n">
        <v>2022</v>
      </c>
      <c r="B450" s="191" t="s">
        <v>389</v>
      </c>
      <c r="C450" s="1" t="s">
        <v>390</v>
      </c>
      <c r="D450" s="1" t="n">
        <v>1382</v>
      </c>
      <c r="E450" s="1" t="n">
        <v>360</v>
      </c>
      <c r="F450" s="1" t="n">
        <v>31</v>
      </c>
      <c r="G450" s="1" t="n">
        <f aca="false">+D450-H450</f>
        <v>991</v>
      </c>
      <c r="H450" s="1" t="n">
        <f aca="false">SUM(E450:F450)</f>
        <v>391</v>
      </c>
      <c r="I450" s="64" t="n">
        <f aca="false">+H450/D450*100</f>
        <v>28.2923299565847</v>
      </c>
    </row>
    <row r="451" customFormat="false" ht="12.8" hidden="false" customHeight="false" outlineLevel="0" collapsed="false">
      <c r="A451" s="2" t="n">
        <v>2022</v>
      </c>
      <c r="B451" s="191" t="s">
        <v>393</v>
      </c>
      <c r="C451" s="1" t="s">
        <v>394</v>
      </c>
      <c r="D451" s="1" t="n">
        <v>68</v>
      </c>
      <c r="E451" s="1" t="n">
        <v>6</v>
      </c>
      <c r="F451" s="1" t="n">
        <v>8</v>
      </c>
      <c r="G451" s="1" t="n">
        <f aca="false">+D451-H451</f>
        <v>54</v>
      </c>
      <c r="H451" s="1" t="n">
        <f aca="false">SUM(E451:F451)</f>
        <v>14</v>
      </c>
      <c r="I451" s="64" t="n">
        <f aca="false">+H451/D451*100</f>
        <v>20.5882352941176</v>
      </c>
    </row>
    <row r="452" customFormat="false" ht="12.8" hidden="false" customHeight="false" outlineLevel="0" collapsed="false">
      <c r="A452" s="2" t="n">
        <v>2022</v>
      </c>
      <c r="B452" s="191" t="s">
        <v>397</v>
      </c>
      <c r="C452" s="1" t="s">
        <v>398</v>
      </c>
      <c r="D452" s="1" t="n">
        <v>168</v>
      </c>
      <c r="E452" s="1" t="n">
        <v>26</v>
      </c>
      <c r="F452" s="1" t="n">
        <v>22</v>
      </c>
      <c r="G452" s="1" t="n">
        <f aca="false">+D452-H452</f>
        <v>120</v>
      </c>
      <c r="H452" s="1" t="n">
        <f aca="false">SUM(E452:F452)</f>
        <v>48</v>
      </c>
      <c r="I452" s="64" t="n">
        <f aca="false">+H452/D452*100</f>
        <v>28.5714285714286</v>
      </c>
    </row>
    <row r="453" customFormat="false" ht="12.8" hidden="false" customHeight="false" outlineLevel="0" collapsed="false">
      <c r="A453" s="2" t="n">
        <v>2022</v>
      </c>
      <c r="B453" s="191" t="s">
        <v>401</v>
      </c>
      <c r="C453" s="1" t="s">
        <v>402</v>
      </c>
      <c r="D453" s="1" t="n">
        <v>243</v>
      </c>
      <c r="E453" s="1" t="n">
        <v>21</v>
      </c>
      <c r="F453" s="1" t="n">
        <v>10</v>
      </c>
      <c r="G453" s="1" t="n">
        <f aca="false">+D453-H453</f>
        <v>212</v>
      </c>
      <c r="H453" s="1" t="n">
        <f aca="false">SUM(E453:F453)</f>
        <v>31</v>
      </c>
      <c r="I453" s="64" t="n">
        <f aca="false">+H453/D453*100</f>
        <v>12.7572016460905</v>
      </c>
    </row>
    <row r="454" customFormat="false" ht="12.8" hidden="false" customHeight="false" outlineLevel="0" collapsed="false">
      <c r="A454" s="2" t="n">
        <v>2022</v>
      </c>
      <c r="B454" s="191" t="s">
        <v>405</v>
      </c>
      <c r="C454" s="1" t="s">
        <v>406</v>
      </c>
      <c r="D454" s="1" t="n">
        <v>190</v>
      </c>
      <c r="E454" s="1" t="n">
        <v>2</v>
      </c>
      <c r="F454" s="1" t="n">
        <v>2</v>
      </c>
      <c r="G454" s="1" t="n">
        <f aca="false">+D454-H454</f>
        <v>186</v>
      </c>
      <c r="H454" s="1" t="n">
        <f aca="false">SUM(E454:F454)</f>
        <v>4</v>
      </c>
      <c r="I454" s="64" t="n">
        <f aca="false">+H454/D454*100</f>
        <v>2.10526315789474</v>
      </c>
    </row>
    <row r="455" customFormat="false" ht="12.8" hidden="false" customHeight="false" outlineLevel="0" collapsed="false">
      <c r="A455" s="2" t="n">
        <v>2022</v>
      </c>
      <c r="B455" s="191" t="s">
        <v>409</v>
      </c>
      <c r="C455" s="1" t="s">
        <v>410</v>
      </c>
      <c r="D455" s="1" t="n">
        <v>33</v>
      </c>
      <c r="E455" s="1"/>
      <c r="F455" s="1" t="n">
        <v>2</v>
      </c>
      <c r="G455" s="1" t="n">
        <f aca="false">+D455-H455</f>
        <v>31</v>
      </c>
      <c r="H455" s="1" t="n">
        <f aca="false">SUM(E455:F455)</f>
        <v>2</v>
      </c>
      <c r="I455" s="64" t="n">
        <f aca="false">+H455/D455*100</f>
        <v>6.06060606060606</v>
      </c>
    </row>
    <row r="456" customFormat="false" ht="12.8" hidden="false" customHeight="false" outlineLevel="0" collapsed="false">
      <c r="A456" s="2" t="n">
        <v>2022</v>
      </c>
      <c r="B456" s="191" t="s">
        <v>413</v>
      </c>
      <c r="C456" s="1" t="s">
        <v>414</v>
      </c>
      <c r="D456" s="1" t="n">
        <v>233</v>
      </c>
      <c r="E456" s="1" t="n">
        <v>5</v>
      </c>
      <c r="F456" s="1" t="n">
        <v>11</v>
      </c>
      <c r="G456" s="1" t="n">
        <f aca="false">+D456-H456</f>
        <v>217</v>
      </c>
      <c r="H456" s="1" t="n">
        <f aca="false">SUM(E456:F456)</f>
        <v>16</v>
      </c>
      <c r="I456" s="64" t="n">
        <f aca="false">+H456/D456*100</f>
        <v>6.86695278969957</v>
      </c>
    </row>
    <row r="457" customFormat="false" ht="12.8" hidden="false" customHeight="false" outlineLevel="0" collapsed="false">
      <c r="A457" s="2" t="n">
        <v>2022</v>
      </c>
      <c r="B457" s="191" t="s">
        <v>417</v>
      </c>
      <c r="C457" s="1" t="s">
        <v>723</v>
      </c>
      <c r="D457" s="1" t="n">
        <v>143</v>
      </c>
      <c r="E457" s="1" t="n">
        <v>0</v>
      </c>
      <c r="F457" s="1" t="n">
        <v>6</v>
      </c>
      <c r="G457" s="1" t="n">
        <f aca="false">+D457-H457</f>
        <v>137</v>
      </c>
      <c r="H457" s="1" t="n">
        <f aca="false">SUM(E457:F457)</f>
        <v>6</v>
      </c>
      <c r="I457" s="64" t="n">
        <f aca="false">+H457/D457*100</f>
        <v>4.1958041958042</v>
      </c>
    </row>
    <row r="458" customFormat="false" ht="12.8" hidden="false" customHeight="false" outlineLevel="0" collapsed="false">
      <c r="A458" s="2" t="n">
        <v>2022</v>
      </c>
      <c r="B458" s="191" t="s">
        <v>421</v>
      </c>
      <c r="C458" s="1" t="s">
        <v>422</v>
      </c>
      <c r="D458" s="1" t="n">
        <v>1723</v>
      </c>
      <c r="E458" s="1" t="n">
        <v>147</v>
      </c>
      <c r="F458" s="1" t="n">
        <v>92</v>
      </c>
      <c r="G458" s="1" t="n">
        <f aca="false">+D458-H458</f>
        <v>1484</v>
      </c>
      <c r="H458" s="1" t="n">
        <f aca="false">SUM(E458:F458)</f>
        <v>239</v>
      </c>
      <c r="I458" s="64" t="n">
        <f aca="false">+H458/D458*100</f>
        <v>13.8711549622751</v>
      </c>
    </row>
    <row r="459" customFormat="false" ht="12.8" hidden="false" customHeight="false" outlineLevel="0" collapsed="false">
      <c r="A459" s="2" t="n">
        <v>2022</v>
      </c>
      <c r="B459" s="191" t="s">
        <v>425</v>
      </c>
      <c r="C459" s="1" t="s">
        <v>426</v>
      </c>
      <c r="D459" s="1" t="n">
        <v>21</v>
      </c>
      <c r="E459" s="1" t="n">
        <v>6</v>
      </c>
      <c r="F459" s="1"/>
      <c r="G459" s="1" t="n">
        <f aca="false">+D459-H459</f>
        <v>15</v>
      </c>
      <c r="H459" s="1" t="n">
        <f aca="false">SUM(E459:F459)</f>
        <v>6</v>
      </c>
      <c r="I459" s="64" t="n">
        <f aca="false">+H459/D459*100</f>
        <v>28.5714285714286</v>
      </c>
    </row>
    <row r="460" customFormat="false" ht="12.8" hidden="false" customHeight="false" outlineLevel="0" collapsed="false">
      <c r="A460" s="2" t="n">
        <v>2022</v>
      </c>
      <c r="B460" s="191" t="s">
        <v>429</v>
      </c>
      <c r="C460" s="1" t="s">
        <v>430</v>
      </c>
      <c r="D460" s="1" t="n">
        <v>56</v>
      </c>
      <c r="E460" s="1" t="n">
        <v>1</v>
      </c>
      <c r="F460" s="1" t="n">
        <v>3</v>
      </c>
      <c r="G460" s="1" t="n">
        <f aca="false">+D460-H460</f>
        <v>52</v>
      </c>
      <c r="H460" s="1" t="n">
        <f aca="false">SUM(E460:F460)</f>
        <v>4</v>
      </c>
      <c r="I460" s="64" t="n">
        <f aca="false">+H460/D460*100</f>
        <v>7.14285714285714</v>
      </c>
    </row>
    <row r="461" customFormat="false" ht="12.8" hidden="false" customHeight="false" outlineLevel="0" collapsed="false">
      <c r="A461" s="2" t="n">
        <v>2022</v>
      </c>
      <c r="B461" s="191" t="s">
        <v>433</v>
      </c>
      <c r="C461" s="1" t="s">
        <v>434</v>
      </c>
      <c r="D461" s="1" t="n">
        <v>1486</v>
      </c>
      <c r="E461" s="1" t="n">
        <v>171</v>
      </c>
      <c r="F461" s="1" t="n">
        <v>20</v>
      </c>
      <c r="G461" s="1" t="n">
        <f aca="false">+D461-H461</f>
        <v>1295</v>
      </c>
      <c r="H461" s="1" t="n">
        <f aca="false">SUM(E461:F461)</f>
        <v>191</v>
      </c>
      <c r="I461" s="64" t="n">
        <f aca="false">+H461/D461*100</f>
        <v>12.8532974427995</v>
      </c>
    </row>
    <row r="462" customFormat="false" ht="12.8" hidden="false" customHeight="false" outlineLevel="0" collapsed="false">
      <c r="A462" s="2" t="n">
        <v>2022</v>
      </c>
      <c r="B462" s="191" t="s">
        <v>437</v>
      </c>
      <c r="C462" s="1" t="s">
        <v>438</v>
      </c>
      <c r="D462" s="1" t="n">
        <v>13</v>
      </c>
      <c r="E462" s="1" t="n">
        <v>1</v>
      </c>
      <c r="F462" s="1"/>
      <c r="G462" s="1" t="n">
        <f aca="false">+D462-H462</f>
        <v>12</v>
      </c>
      <c r="H462" s="1" t="n">
        <f aca="false">SUM(E462:F462)</f>
        <v>1</v>
      </c>
      <c r="I462" s="64" t="n">
        <f aca="false">+H462/D462*100</f>
        <v>7.69230769230769</v>
      </c>
    </row>
    <row r="463" customFormat="false" ht="12.8" hidden="false" customHeight="false" outlineLevel="0" collapsed="false">
      <c r="A463" s="2" t="n">
        <v>2022</v>
      </c>
      <c r="B463" s="191" t="s">
        <v>441</v>
      </c>
      <c r="C463" s="1" t="s">
        <v>442</v>
      </c>
      <c r="D463" s="1" t="n">
        <v>2</v>
      </c>
      <c r="E463" s="1"/>
      <c r="F463" s="1"/>
      <c r="G463" s="1" t="n">
        <f aca="false">+D463-H463</f>
        <v>2</v>
      </c>
      <c r="H463" s="1" t="n">
        <f aca="false">SUM(E463:F463)</f>
        <v>0</v>
      </c>
      <c r="I463" s="64" t="n">
        <f aca="false">+H463/D463*100</f>
        <v>0</v>
      </c>
    </row>
    <row r="464" customFormat="false" ht="12.8" hidden="false" customHeight="false" outlineLevel="0" collapsed="false">
      <c r="A464" s="2" t="n">
        <v>2022</v>
      </c>
      <c r="B464" s="191" t="s">
        <v>445</v>
      </c>
      <c r="C464" s="1" t="s">
        <v>446</v>
      </c>
      <c r="D464" s="1" t="n">
        <v>2</v>
      </c>
      <c r="E464" s="1"/>
      <c r="F464" s="1"/>
      <c r="G464" s="1" t="n">
        <f aca="false">+D464-H464</f>
        <v>2</v>
      </c>
      <c r="H464" s="1" t="n">
        <f aca="false">SUM(E464:F464)</f>
        <v>0</v>
      </c>
      <c r="I464" s="64" t="n">
        <f aca="false">+H464/D464*100</f>
        <v>0</v>
      </c>
    </row>
    <row r="465" customFormat="false" ht="12.8" hidden="false" customHeight="false" outlineLevel="0" collapsed="false">
      <c r="A465" s="2" t="n">
        <v>2022</v>
      </c>
      <c r="B465" s="191" t="s">
        <v>449</v>
      </c>
      <c r="C465" s="1" t="s">
        <v>450</v>
      </c>
      <c r="D465" s="1" t="n">
        <v>2</v>
      </c>
      <c r="E465" s="1"/>
      <c r="F465" s="1"/>
      <c r="G465" s="1" t="n">
        <f aca="false">+D465-H465</f>
        <v>2</v>
      </c>
      <c r="H465" s="1" t="n">
        <f aca="false">SUM(E465:F465)</f>
        <v>0</v>
      </c>
      <c r="I465" s="64" t="n">
        <f aca="false">+H465/D465*100</f>
        <v>0</v>
      </c>
    </row>
    <row r="466" customFormat="false" ht="12.8" hidden="false" customHeight="false" outlineLevel="0" collapsed="false">
      <c r="A466" s="2" t="n">
        <v>2022</v>
      </c>
      <c r="B466" s="191" t="s">
        <v>453</v>
      </c>
      <c r="C466" s="1" t="s">
        <v>454</v>
      </c>
      <c r="D466" s="1" t="n">
        <v>102</v>
      </c>
      <c r="E466" s="1" t="n">
        <v>12</v>
      </c>
      <c r="F466" s="1" t="n">
        <v>21</v>
      </c>
      <c r="G466" s="1" t="n">
        <f aca="false">+D466-H466</f>
        <v>69</v>
      </c>
      <c r="H466" s="1" t="n">
        <f aca="false">SUM(E466:F466)</f>
        <v>33</v>
      </c>
      <c r="I466" s="64" t="n">
        <f aca="false">+H466/D466*100</f>
        <v>32.3529411764706</v>
      </c>
    </row>
    <row r="467" customFormat="false" ht="12.8" hidden="false" customHeight="false" outlineLevel="0" collapsed="false">
      <c r="A467" s="2" t="n">
        <v>2022</v>
      </c>
      <c r="B467" s="191" t="s">
        <v>457</v>
      </c>
      <c r="C467" s="1" t="s">
        <v>458</v>
      </c>
      <c r="D467" s="1" t="n">
        <v>5172</v>
      </c>
      <c r="E467" s="1" t="n">
        <v>836</v>
      </c>
      <c r="F467" s="1" t="n">
        <v>146</v>
      </c>
      <c r="G467" s="1" t="n">
        <f aca="false">+D467-H467</f>
        <v>4190</v>
      </c>
      <c r="H467" s="1" t="n">
        <f aca="false">SUM(E467:F467)</f>
        <v>982</v>
      </c>
      <c r="I467" s="64" t="n">
        <f aca="false">+H467/D467*100</f>
        <v>18.9868522815159</v>
      </c>
    </row>
    <row r="468" customFormat="false" ht="12.8" hidden="false" customHeight="false" outlineLevel="0" collapsed="false">
      <c r="A468" s="2" t="n">
        <v>2022</v>
      </c>
      <c r="B468" s="191" t="s">
        <v>461</v>
      </c>
      <c r="C468" s="1" t="s">
        <v>462</v>
      </c>
      <c r="D468" s="1" t="n">
        <v>13</v>
      </c>
      <c r="E468" s="1" t="n">
        <v>6</v>
      </c>
      <c r="F468" s="1"/>
      <c r="G468" s="1" t="n">
        <f aca="false">+D468-H468</f>
        <v>7</v>
      </c>
      <c r="H468" s="1" t="n">
        <f aca="false">SUM(E468:F468)</f>
        <v>6</v>
      </c>
      <c r="I468" s="64" t="n">
        <f aca="false">+H468/D468*100</f>
        <v>46.1538461538462</v>
      </c>
    </row>
    <row r="469" customFormat="false" ht="12.8" hidden="false" customHeight="false" outlineLevel="0" collapsed="false">
      <c r="A469" s="2" t="n">
        <v>2022</v>
      </c>
      <c r="B469" s="191" t="s">
        <v>102</v>
      </c>
      <c r="C469" s="1" t="s">
        <v>465</v>
      </c>
      <c r="D469" s="1" t="n">
        <v>60</v>
      </c>
      <c r="E469" s="1" t="n">
        <v>5</v>
      </c>
      <c r="F469" s="1" t="n">
        <v>8</v>
      </c>
      <c r="G469" s="1" t="n">
        <f aca="false">+D469-H469</f>
        <v>47</v>
      </c>
      <c r="H469" s="1" t="n">
        <f aca="false">SUM(E469:F469)</f>
        <v>13</v>
      </c>
      <c r="I469" s="64" t="n">
        <f aca="false">+H469/D469*100</f>
        <v>21.6666666666667</v>
      </c>
    </row>
    <row r="470" customFormat="false" ht="12.8" hidden="false" customHeight="false" outlineLevel="0" collapsed="false">
      <c r="A470" s="2" t="n">
        <v>2022</v>
      </c>
      <c r="B470" s="191" t="s">
        <v>468</v>
      </c>
      <c r="C470" s="1" t="s">
        <v>469</v>
      </c>
      <c r="D470" s="1" t="n">
        <v>66</v>
      </c>
      <c r="E470" s="1" t="n">
        <v>4</v>
      </c>
      <c r="F470" s="1" t="n">
        <v>9</v>
      </c>
      <c r="G470" s="1" t="n">
        <f aca="false">+D470-H470</f>
        <v>53</v>
      </c>
      <c r="H470" s="1" t="n">
        <f aca="false">SUM(E470:F470)</f>
        <v>13</v>
      </c>
      <c r="I470" s="64" t="n">
        <f aca="false">+H470/D470*100</f>
        <v>19.6969696969697</v>
      </c>
    </row>
    <row r="471" customFormat="false" ht="12.8" hidden="false" customHeight="false" outlineLevel="0" collapsed="false">
      <c r="A471" s="2" t="n">
        <v>2022</v>
      </c>
      <c r="B471" s="191" t="s">
        <v>472</v>
      </c>
      <c r="C471" s="1" t="s">
        <v>473</v>
      </c>
      <c r="D471" s="1" t="n">
        <v>8</v>
      </c>
      <c r="E471" s="1"/>
      <c r="F471" s="1" t="n">
        <v>3</v>
      </c>
      <c r="G471" s="1" t="n">
        <f aca="false">+D471-H471</f>
        <v>5</v>
      </c>
      <c r="H471" s="1" t="n">
        <f aca="false">SUM(E471:F471)</f>
        <v>3</v>
      </c>
      <c r="I471" s="64" t="n">
        <f aca="false">+H471/D471*100</f>
        <v>37.5</v>
      </c>
    </row>
    <row r="472" customFormat="false" ht="12.8" hidden="false" customHeight="false" outlineLevel="0" collapsed="false">
      <c r="A472" s="2" t="n">
        <v>2022</v>
      </c>
      <c r="B472" s="191" t="s">
        <v>476</v>
      </c>
      <c r="C472" s="1" t="s">
        <v>477</v>
      </c>
      <c r="D472" s="1" t="n">
        <v>2101</v>
      </c>
      <c r="E472" s="1" t="n">
        <v>126</v>
      </c>
      <c r="F472" s="1" t="n">
        <v>18</v>
      </c>
      <c r="G472" s="1" t="n">
        <f aca="false">+D472-H472</f>
        <v>1957</v>
      </c>
      <c r="H472" s="1" t="n">
        <f aca="false">SUM(E472:F472)</f>
        <v>144</v>
      </c>
      <c r="I472" s="64" t="n">
        <f aca="false">+H472/D472*100</f>
        <v>6.85387910518801</v>
      </c>
    </row>
    <row r="473" customFormat="false" ht="12.8" hidden="false" customHeight="false" outlineLevel="0" collapsed="false">
      <c r="A473" s="2" t="n">
        <v>2022</v>
      </c>
      <c r="B473" s="191" t="s">
        <v>480</v>
      </c>
      <c r="C473" s="1" t="s">
        <v>481</v>
      </c>
      <c r="D473" s="1"/>
      <c r="E473" s="1"/>
      <c r="F473" s="1"/>
      <c r="G473" s="1" t="n">
        <f aca="false">+D473-H473</f>
        <v>0</v>
      </c>
      <c r="H473" s="1" t="n">
        <f aca="false">SUM(E473:F473)</f>
        <v>0</v>
      </c>
      <c r="I473" s="64" t="e">
        <f aca="false">+H473/D473*100</f>
        <v>#DIV/0!</v>
      </c>
    </row>
    <row r="474" customFormat="false" ht="12.8" hidden="false" customHeight="false" outlineLevel="0" collapsed="false">
      <c r="A474" s="2" t="n">
        <v>2022</v>
      </c>
      <c r="B474" s="191" t="s">
        <v>484</v>
      </c>
      <c r="C474" s="1" t="s">
        <v>724</v>
      </c>
      <c r="D474" s="1" t="n">
        <v>63</v>
      </c>
      <c r="E474" s="1" t="n">
        <v>19</v>
      </c>
      <c r="F474" s="1" t="n">
        <v>5</v>
      </c>
      <c r="G474" s="1" t="n">
        <f aca="false">+D474-H474</f>
        <v>39</v>
      </c>
      <c r="H474" s="1" t="n">
        <f aca="false">SUM(E474:F474)</f>
        <v>24</v>
      </c>
      <c r="I474" s="64" t="n">
        <f aca="false">+H474/D474*100</f>
        <v>38.0952380952381</v>
      </c>
    </row>
    <row r="475" customFormat="false" ht="12.8" hidden="false" customHeight="false" outlineLevel="0" collapsed="false">
      <c r="A475" s="2" t="n">
        <v>2022</v>
      </c>
      <c r="B475" s="191" t="s">
        <v>488</v>
      </c>
      <c r="C475" s="1" t="s">
        <v>489</v>
      </c>
      <c r="D475" s="1"/>
      <c r="E475" s="1"/>
      <c r="F475" s="1"/>
      <c r="G475" s="1" t="n">
        <f aca="false">+D475-H475</f>
        <v>0</v>
      </c>
      <c r="H475" s="1" t="n">
        <f aca="false">SUM(E475:F475)</f>
        <v>0</v>
      </c>
      <c r="I475" s="64" t="e">
        <f aca="false">+H475/D475*100</f>
        <v>#DIV/0!</v>
      </c>
    </row>
    <row r="476" customFormat="false" ht="12.8" hidden="false" customHeight="false" outlineLevel="0" collapsed="false">
      <c r="A476" s="2" t="n">
        <v>2022</v>
      </c>
      <c r="B476" s="191" t="s">
        <v>492</v>
      </c>
      <c r="C476" s="1" t="s">
        <v>725</v>
      </c>
      <c r="D476" s="1" t="n">
        <v>2</v>
      </c>
      <c r="E476" s="1"/>
      <c r="F476" s="1"/>
      <c r="G476" s="1" t="n">
        <f aca="false">+D476-H476</f>
        <v>2</v>
      </c>
      <c r="H476" s="1" t="n">
        <f aca="false">SUM(E476:F476)</f>
        <v>0</v>
      </c>
      <c r="I476" s="64" t="n">
        <f aca="false">+H476/D476*100</f>
        <v>0</v>
      </c>
    </row>
    <row r="477" customFormat="false" ht="12.8" hidden="false" customHeight="false" outlineLevel="0" collapsed="false">
      <c r="A477" s="2" t="n">
        <v>2022</v>
      </c>
      <c r="B477" s="191" t="s">
        <v>496</v>
      </c>
      <c r="C477" s="1" t="s">
        <v>497</v>
      </c>
      <c r="D477" s="1" t="n">
        <v>265</v>
      </c>
      <c r="E477" s="1" t="n">
        <v>13</v>
      </c>
      <c r="F477" s="1" t="n">
        <v>5</v>
      </c>
      <c r="G477" s="1" t="n">
        <f aca="false">+D477-H477</f>
        <v>247</v>
      </c>
      <c r="H477" s="1" t="n">
        <f aca="false">SUM(E477:F477)</f>
        <v>18</v>
      </c>
      <c r="I477" s="64" t="n">
        <f aca="false">+H477/D477*100</f>
        <v>6.79245283018868</v>
      </c>
    </row>
    <row r="478" customFormat="false" ht="12.8" hidden="false" customHeight="false" outlineLevel="0" collapsed="false">
      <c r="A478" s="2" t="n">
        <v>2022</v>
      </c>
      <c r="B478" s="191" t="s">
        <v>500</v>
      </c>
      <c r="C478" s="1" t="s">
        <v>501</v>
      </c>
      <c r="D478" s="1" t="n">
        <v>1215</v>
      </c>
      <c r="E478" s="1" t="n">
        <v>269</v>
      </c>
      <c r="F478" s="1" t="n">
        <v>138</v>
      </c>
      <c r="G478" s="1" t="n">
        <f aca="false">+D478-H478</f>
        <v>808</v>
      </c>
      <c r="H478" s="1" t="n">
        <f aca="false">SUM(E478:F478)</f>
        <v>407</v>
      </c>
      <c r="I478" s="64" t="n">
        <f aca="false">+H478/D478*100</f>
        <v>33.4979423868313</v>
      </c>
    </row>
    <row r="479" customFormat="false" ht="12.8" hidden="false" customHeight="false" outlineLevel="0" collapsed="false">
      <c r="A479" s="2" t="n">
        <v>2022</v>
      </c>
      <c r="B479" s="191" t="s">
        <v>504</v>
      </c>
      <c r="C479" s="1" t="s">
        <v>505</v>
      </c>
      <c r="D479" s="1" t="n">
        <v>187</v>
      </c>
      <c r="E479" s="1" t="n">
        <v>73</v>
      </c>
      <c r="F479" s="1" t="n">
        <v>10</v>
      </c>
      <c r="G479" s="1" t="n">
        <f aca="false">+D479-H479</f>
        <v>104</v>
      </c>
      <c r="H479" s="1" t="n">
        <f aca="false">SUM(E479:F479)</f>
        <v>83</v>
      </c>
      <c r="I479" s="64" t="n">
        <f aca="false">+H479/D479*100</f>
        <v>44.3850267379679</v>
      </c>
    </row>
    <row r="480" customFormat="false" ht="12.8" hidden="false" customHeight="false" outlineLevel="0" collapsed="false">
      <c r="A480" s="2" t="n">
        <v>2022</v>
      </c>
      <c r="B480" s="191" t="s">
        <v>508</v>
      </c>
      <c r="C480" s="1" t="s">
        <v>509</v>
      </c>
      <c r="D480" s="1" t="n">
        <v>2</v>
      </c>
      <c r="E480" s="1"/>
      <c r="F480" s="1"/>
      <c r="G480" s="1" t="n">
        <f aca="false">+D480-H480</f>
        <v>2</v>
      </c>
      <c r="H480" s="1" t="n">
        <f aca="false">SUM(E480:F480)</f>
        <v>0</v>
      </c>
      <c r="I480" s="64" t="n">
        <f aca="false">+H480/D480*100</f>
        <v>0</v>
      </c>
    </row>
    <row r="481" customFormat="false" ht="12.8" hidden="false" customHeight="false" outlineLevel="0" collapsed="false">
      <c r="A481" s="2" t="n">
        <v>2022</v>
      </c>
      <c r="B481" s="191" t="s">
        <v>512</v>
      </c>
      <c r="C481" s="1" t="s">
        <v>513</v>
      </c>
      <c r="D481" s="1" t="n">
        <v>1123</v>
      </c>
      <c r="E481" s="1" t="n">
        <v>286</v>
      </c>
      <c r="F481" s="1" t="n">
        <v>196</v>
      </c>
      <c r="G481" s="1" t="n">
        <f aca="false">+D481-H481</f>
        <v>641</v>
      </c>
      <c r="H481" s="1" t="n">
        <f aca="false">SUM(E481:F481)</f>
        <v>482</v>
      </c>
      <c r="I481" s="64" t="n">
        <f aca="false">+H481/D481*100</f>
        <v>42.9207479964381</v>
      </c>
    </row>
    <row r="482" customFormat="false" ht="12.8" hidden="false" customHeight="false" outlineLevel="0" collapsed="false">
      <c r="A482" s="2" t="n">
        <v>2022</v>
      </c>
      <c r="B482" s="191" t="s">
        <v>516</v>
      </c>
      <c r="C482" s="1" t="s">
        <v>517</v>
      </c>
      <c r="D482" s="1" t="n">
        <v>277</v>
      </c>
      <c r="E482" s="1" t="n">
        <v>86</v>
      </c>
      <c r="F482" s="1" t="n">
        <v>13</v>
      </c>
      <c r="G482" s="1" t="n">
        <f aca="false">+D482-H482</f>
        <v>178</v>
      </c>
      <c r="H482" s="1" t="n">
        <f aca="false">SUM(E482:F482)</f>
        <v>99</v>
      </c>
      <c r="I482" s="64" t="n">
        <f aca="false">+H482/D482*100</f>
        <v>35.7400722021661</v>
      </c>
    </row>
    <row r="483" customFormat="false" ht="12.8" hidden="false" customHeight="false" outlineLevel="0" collapsed="false">
      <c r="A483" s="2" t="n">
        <v>2022</v>
      </c>
      <c r="B483" s="191" t="s">
        <v>520</v>
      </c>
      <c r="C483" s="1" t="s">
        <v>521</v>
      </c>
      <c r="D483" s="1" t="n">
        <v>1096</v>
      </c>
      <c r="E483" s="1" t="n">
        <v>155</v>
      </c>
      <c r="F483" s="1" t="n">
        <v>36</v>
      </c>
      <c r="G483" s="1" t="n">
        <f aca="false">+D483-H483</f>
        <v>905</v>
      </c>
      <c r="H483" s="1" t="n">
        <f aca="false">SUM(E483:F483)</f>
        <v>191</v>
      </c>
      <c r="I483" s="64" t="n">
        <f aca="false">+H483/D483*100</f>
        <v>17.4270072992701</v>
      </c>
    </row>
    <row r="484" customFormat="false" ht="12.8" hidden="false" customHeight="false" outlineLevel="0" collapsed="false">
      <c r="A484" s="2" t="n">
        <v>2022</v>
      </c>
      <c r="B484" s="191" t="s">
        <v>524</v>
      </c>
      <c r="C484" s="1" t="s">
        <v>525</v>
      </c>
      <c r="D484" s="1" t="n">
        <v>1176</v>
      </c>
      <c r="E484" s="1" t="n">
        <v>292</v>
      </c>
      <c r="F484" s="1" t="n">
        <v>551</v>
      </c>
      <c r="G484" s="1" t="n">
        <f aca="false">+D484-H484</f>
        <v>333</v>
      </c>
      <c r="H484" s="1" t="n">
        <f aca="false">SUM(E484:F484)</f>
        <v>843</v>
      </c>
      <c r="I484" s="64" t="n">
        <f aca="false">+H484/D484*100</f>
        <v>71.6836734693878</v>
      </c>
    </row>
    <row r="485" customFormat="false" ht="12.8" hidden="false" customHeight="false" outlineLevel="0" collapsed="false">
      <c r="A485" s="2" t="n">
        <v>2022</v>
      </c>
      <c r="B485" s="191" t="s">
        <v>528</v>
      </c>
      <c r="C485" s="1" t="s">
        <v>529</v>
      </c>
      <c r="D485" s="1" t="n">
        <v>8</v>
      </c>
      <c r="E485" s="1"/>
      <c r="F485" s="1"/>
      <c r="G485" s="1" t="n">
        <f aca="false">+D485-H485</f>
        <v>8</v>
      </c>
      <c r="H485" s="1" t="n">
        <f aca="false">SUM(E485:F485)</f>
        <v>0</v>
      </c>
      <c r="I485" s="64" t="n">
        <f aca="false">+H485/D485*100</f>
        <v>0</v>
      </c>
    </row>
    <row r="486" customFormat="false" ht="12.8" hidden="false" customHeight="false" outlineLevel="0" collapsed="false">
      <c r="A486" s="2" t="n">
        <v>2022</v>
      </c>
      <c r="B486" s="191" t="s">
        <v>532</v>
      </c>
      <c r="C486" s="1" t="s">
        <v>533</v>
      </c>
      <c r="D486" s="1" t="n">
        <v>9</v>
      </c>
      <c r="E486" s="1" t="n">
        <v>4</v>
      </c>
      <c r="F486" s="1"/>
      <c r="G486" s="1" t="n">
        <f aca="false">+D486-H486</f>
        <v>5</v>
      </c>
      <c r="H486" s="1" t="n">
        <f aca="false">SUM(E486:F486)</f>
        <v>4</v>
      </c>
      <c r="I486" s="64" t="n">
        <f aca="false">+H486/D486*100</f>
        <v>44.4444444444444</v>
      </c>
    </row>
    <row r="487" customFormat="false" ht="12.8" hidden="false" customHeight="false" outlineLevel="0" collapsed="false">
      <c r="A487" s="2" t="n">
        <v>2022</v>
      </c>
      <c r="B487" s="191" t="s">
        <v>726</v>
      </c>
      <c r="C487" s="1" t="s">
        <v>727</v>
      </c>
      <c r="D487" s="1" t="n">
        <v>1</v>
      </c>
      <c r="E487" s="1"/>
      <c r="F487" s="1"/>
      <c r="G487" s="1" t="n">
        <f aca="false">+D487-H487</f>
        <v>1</v>
      </c>
      <c r="H487" s="1" t="n">
        <f aca="false">SUM(E487:F487)</f>
        <v>0</v>
      </c>
      <c r="I487" s="64" t="n">
        <f aca="false">+H487/D487*100</f>
        <v>0</v>
      </c>
    </row>
    <row r="488" customFormat="false" ht="12.8" hidden="false" customHeight="false" outlineLevel="0" collapsed="false">
      <c r="A488" s="2" t="n">
        <v>2022</v>
      </c>
      <c r="B488" s="191" t="s">
        <v>536</v>
      </c>
      <c r="C488" s="1" t="s">
        <v>537</v>
      </c>
      <c r="D488" s="1" t="n">
        <v>19</v>
      </c>
      <c r="E488" s="1" t="n">
        <v>1</v>
      </c>
      <c r="F488" s="1" t="n">
        <v>2</v>
      </c>
      <c r="G488" s="1" t="n">
        <f aca="false">+D488-H488</f>
        <v>16</v>
      </c>
      <c r="H488" s="1" t="n">
        <f aca="false">SUM(E488:F488)</f>
        <v>3</v>
      </c>
      <c r="I488" s="64" t="n">
        <f aca="false">+H488/D488*100</f>
        <v>15.7894736842105</v>
      </c>
    </row>
    <row r="489" customFormat="false" ht="12.8" hidden="false" customHeight="false" outlineLevel="0" collapsed="false">
      <c r="A489" s="2" t="n">
        <v>2022</v>
      </c>
      <c r="B489" s="191" t="s">
        <v>540</v>
      </c>
      <c r="C489" s="1" t="s">
        <v>541</v>
      </c>
      <c r="D489" s="1" t="n">
        <v>906</v>
      </c>
      <c r="E489" s="1" t="n">
        <v>566</v>
      </c>
      <c r="F489" s="1" t="n">
        <v>65</v>
      </c>
      <c r="G489" s="1" t="n">
        <f aca="false">+D489-H489</f>
        <v>275</v>
      </c>
      <c r="H489" s="1" t="n">
        <f aca="false">SUM(E489:F489)</f>
        <v>631</v>
      </c>
      <c r="I489" s="64" t="n">
        <f aca="false">+H489/D489*100</f>
        <v>69.6467991169978</v>
      </c>
    </row>
    <row r="490" customFormat="false" ht="12.8" hidden="false" customHeight="false" outlineLevel="0" collapsed="false">
      <c r="A490" s="2" t="n">
        <v>2022</v>
      </c>
      <c r="B490" s="191" t="s">
        <v>548</v>
      </c>
      <c r="C490" s="1" t="s">
        <v>549</v>
      </c>
      <c r="D490" s="1" t="n">
        <v>1203</v>
      </c>
      <c r="E490" s="1" t="n">
        <v>165</v>
      </c>
      <c r="F490" s="1" t="n">
        <v>41</v>
      </c>
      <c r="G490" s="1" t="n">
        <f aca="false">+D490-H490</f>
        <v>997</v>
      </c>
      <c r="H490" s="1" t="n">
        <f aca="false">SUM(E490:F490)</f>
        <v>206</v>
      </c>
      <c r="I490" s="64" t="n">
        <f aca="false">+H490/D490*100</f>
        <v>17.1238570241064</v>
      </c>
    </row>
    <row r="491" customFormat="false" ht="12.8" hidden="false" customHeight="false" outlineLevel="0" collapsed="false">
      <c r="A491" s="2" t="n">
        <v>2022</v>
      </c>
      <c r="B491" s="191" t="s">
        <v>552</v>
      </c>
      <c r="C491" s="1" t="s">
        <v>553</v>
      </c>
      <c r="D491" s="1" t="n">
        <v>197</v>
      </c>
      <c r="E491" s="1" t="n">
        <v>34</v>
      </c>
      <c r="F491" s="1" t="n">
        <v>10</v>
      </c>
      <c r="G491" s="1" t="n">
        <f aca="false">+D491-H491</f>
        <v>153</v>
      </c>
      <c r="H491" s="1" t="n">
        <f aca="false">SUM(E491:F491)</f>
        <v>44</v>
      </c>
      <c r="I491" s="64" t="n">
        <f aca="false">+H491/D491*100</f>
        <v>22.3350253807107</v>
      </c>
    </row>
    <row r="492" customFormat="false" ht="12.8" hidden="false" customHeight="false" outlineLevel="0" collapsed="false">
      <c r="A492" s="2" t="n">
        <v>2022</v>
      </c>
      <c r="B492" s="191" t="s">
        <v>556</v>
      </c>
      <c r="C492" s="1" t="s">
        <v>557</v>
      </c>
      <c r="D492" s="1" t="n">
        <v>3</v>
      </c>
      <c r="E492" s="1"/>
      <c r="F492" s="1"/>
      <c r="G492" s="1" t="n">
        <f aca="false">+D492-H492</f>
        <v>3</v>
      </c>
      <c r="H492" s="1" t="n">
        <f aca="false">SUM(E492:F492)</f>
        <v>0</v>
      </c>
      <c r="I492" s="64" t="n">
        <f aca="false">+H492/D492*100</f>
        <v>0</v>
      </c>
    </row>
    <row r="493" customFormat="false" ht="12.8" hidden="false" customHeight="false" outlineLevel="0" collapsed="false">
      <c r="A493" s="2" t="n">
        <v>2022</v>
      </c>
      <c r="B493" s="191" t="s">
        <v>560</v>
      </c>
      <c r="C493" s="1" t="s">
        <v>561</v>
      </c>
      <c r="D493" s="1" t="n">
        <v>30</v>
      </c>
      <c r="E493" s="1" t="n">
        <v>9</v>
      </c>
      <c r="F493" s="1"/>
      <c r="G493" s="1" t="n">
        <f aca="false">+D493-H493</f>
        <v>21</v>
      </c>
      <c r="H493" s="1" t="n">
        <f aca="false">SUM(E493:F493)</f>
        <v>9</v>
      </c>
      <c r="I493" s="64" t="n">
        <f aca="false">+H493/D493*100</f>
        <v>30</v>
      </c>
    </row>
    <row r="494" customFormat="false" ht="12.8" hidden="false" customHeight="false" outlineLevel="0" collapsed="false">
      <c r="A494" s="2" t="n">
        <v>2022</v>
      </c>
      <c r="B494" s="191" t="s">
        <v>564</v>
      </c>
      <c r="C494" s="1" t="s">
        <v>565</v>
      </c>
      <c r="D494" s="1" t="n">
        <v>1</v>
      </c>
      <c r="E494" s="1"/>
      <c r="F494" s="1"/>
      <c r="G494" s="1" t="n">
        <f aca="false">+D494-H494</f>
        <v>1</v>
      </c>
      <c r="H494" s="1" t="n">
        <f aca="false">SUM(E494:F494)</f>
        <v>0</v>
      </c>
      <c r="I494" s="64" t="n">
        <f aca="false">+H494/D494*100</f>
        <v>0</v>
      </c>
    </row>
    <row r="495" customFormat="false" ht="12.8" hidden="false" customHeight="false" outlineLevel="0" collapsed="false">
      <c r="A495" s="2" t="n">
        <v>2022</v>
      </c>
      <c r="B495" s="191" t="s">
        <v>568</v>
      </c>
      <c r="C495" s="1" t="s">
        <v>569</v>
      </c>
      <c r="D495" s="1" t="n">
        <v>148</v>
      </c>
      <c r="E495" s="1" t="n">
        <v>5</v>
      </c>
      <c r="F495" s="1" t="n">
        <v>13</v>
      </c>
      <c r="G495" s="1" t="n">
        <f aca="false">+D495-H495</f>
        <v>130</v>
      </c>
      <c r="H495" s="1" t="n">
        <f aca="false">SUM(E495:F495)</f>
        <v>18</v>
      </c>
      <c r="I495" s="64" t="n">
        <f aca="false">+H495/D495*100</f>
        <v>12.1621621621622</v>
      </c>
    </row>
    <row r="496" customFormat="false" ht="12.8" hidden="false" customHeight="false" outlineLevel="0" collapsed="false">
      <c r="A496" s="2" t="n">
        <v>2022</v>
      </c>
      <c r="B496" s="191" t="s">
        <v>572</v>
      </c>
      <c r="C496" s="1" t="s">
        <v>573</v>
      </c>
      <c r="D496" s="1" t="n">
        <v>4767</v>
      </c>
      <c r="E496" s="1" t="n">
        <v>1206</v>
      </c>
      <c r="F496" s="1" t="n">
        <v>30</v>
      </c>
      <c r="G496" s="1" t="n">
        <f aca="false">+D496-H496</f>
        <v>3531</v>
      </c>
      <c r="H496" s="1" t="n">
        <f aca="false">SUM(E496:F496)</f>
        <v>1236</v>
      </c>
      <c r="I496" s="64" t="n">
        <f aca="false">+H496/D496*100</f>
        <v>25.9282567652612</v>
      </c>
    </row>
    <row r="497" customFormat="false" ht="12.8" hidden="false" customHeight="false" outlineLevel="0" collapsed="false">
      <c r="A497" s="2" t="n">
        <v>2022</v>
      </c>
      <c r="B497" s="191" t="s">
        <v>580</v>
      </c>
      <c r="C497" s="1" t="s">
        <v>581</v>
      </c>
      <c r="D497" s="1" t="n">
        <v>11</v>
      </c>
      <c r="E497" s="1" t="n">
        <v>2</v>
      </c>
      <c r="F497" s="1"/>
      <c r="G497" s="1" t="n">
        <f aca="false">+D497-H497</f>
        <v>9</v>
      </c>
      <c r="H497" s="1" t="n">
        <f aca="false">SUM(E497:F497)</f>
        <v>2</v>
      </c>
      <c r="I497" s="64" t="n">
        <f aca="false">+H497/D497*100</f>
        <v>18.1818181818182</v>
      </c>
    </row>
    <row r="498" customFormat="false" ht="12.8" hidden="false" customHeight="false" outlineLevel="0" collapsed="false">
      <c r="A498" s="2" t="n">
        <v>2022</v>
      </c>
      <c r="B498" s="191" t="s">
        <v>584</v>
      </c>
      <c r="C498" s="1" t="s">
        <v>585</v>
      </c>
      <c r="D498" s="1" t="n">
        <v>118</v>
      </c>
      <c r="E498" s="1" t="n">
        <v>6</v>
      </c>
      <c r="F498" s="1" t="n">
        <v>18</v>
      </c>
      <c r="G498" s="1" t="n">
        <f aca="false">+D498-H498</f>
        <v>94</v>
      </c>
      <c r="H498" s="1" t="n">
        <f aca="false">SUM(E498:F498)</f>
        <v>24</v>
      </c>
      <c r="I498" s="64" t="n">
        <f aca="false">+H498/D498*100</f>
        <v>20.3389830508475</v>
      </c>
    </row>
    <row r="499" customFormat="false" ht="12.8" hidden="false" customHeight="false" outlineLevel="0" collapsed="false">
      <c r="A499" s="2" t="n">
        <v>2022</v>
      </c>
      <c r="B499" s="191" t="s">
        <v>588</v>
      </c>
      <c r="C499" s="1" t="s">
        <v>589</v>
      </c>
      <c r="D499" s="1" t="n">
        <v>27</v>
      </c>
      <c r="E499" s="1" t="n">
        <v>7</v>
      </c>
      <c r="F499" s="1"/>
      <c r="G499" s="1" t="n">
        <f aca="false">+D499-H499</f>
        <v>20</v>
      </c>
      <c r="H499" s="1" t="n">
        <f aca="false">SUM(E499:F499)</f>
        <v>7</v>
      </c>
      <c r="I499" s="64" t="n">
        <f aca="false">+H499/D499*100</f>
        <v>25.9259259259259</v>
      </c>
    </row>
    <row r="500" customFormat="false" ht="12.8" hidden="false" customHeight="false" outlineLevel="0" collapsed="false">
      <c r="A500" s="2" t="n">
        <v>2022</v>
      </c>
      <c r="B500" s="191" t="s">
        <v>691</v>
      </c>
      <c r="C500" s="1" t="s">
        <v>728</v>
      </c>
      <c r="D500" s="1"/>
      <c r="E500" s="1"/>
      <c r="F500" s="1"/>
      <c r="G500" s="1"/>
      <c r="H500" s="1"/>
      <c r="I500" s="64" t="e">
        <f aca="false">+H500/D500*100</f>
        <v>#DIV/0!</v>
      </c>
    </row>
    <row r="501" customFormat="false" ht="12.8" hidden="false" customHeight="false" outlineLevel="0" collapsed="false">
      <c r="A501" s="2" t="n">
        <v>2022</v>
      </c>
      <c r="B501" s="191" t="s">
        <v>592</v>
      </c>
      <c r="C501" s="1" t="s">
        <v>729</v>
      </c>
      <c r="D501" s="1" t="n">
        <v>9</v>
      </c>
      <c r="E501" s="1"/>
      <c r="F501" s="1"/>
      <c r="G501" s="1" t="n">
        <f aca="false">+D501-H501</f>
        <v>9</v>
      </c>
      <c r="H501" s="1" t="n">
        <f aca="false">SUM(E501:F501)</f>
        <v>0</v>
      </c>
      <c r="I501" s="64" t="n">
        <f aca="false">+H501/D501*100</f>
        <v>0</v>
      </c>
    </row>
    <row r="502" customFormat="false" ht="12.8" hidden="false" customHeight="false" outlineLevel="0" collapsed="false">
      <c r="A502" s="2" t="n">
        <v>2022</v>
      </c>
      <c r="B502" s="191" t="s">
        <v>596</v>
      </c>
      <c r="C502" s="1" t="s">
        <v>597</v>
      </c>
      <c r="D502" s="1" t="n">
        <v>12</v>
      </c>
      <c r="E502" s="1"/>
      <c r="F502" s="1" t="n">
        <v>1</v>
      </c>
      <c r="G502" s="1" t="n">
        <f aca="false">+D502-H502</f>
        <v>11</v>
      </c>
      <c r="H502" s="1" t="n">
        <f aca="false">SUM(E502:F502)</f>
        <v>1</v>
      </c>
      <c r="I502" s="64" t="n">
        <f aca="false">+H502/D502*100</f>
        <v>8.33333333333333</v>
      </c>
    </row>
    <row r="503" customFormat="false" ht="12.8" hidden="false" customHeight="false" outlineLevel="0" collapsed="false">
      <c r="A503" s="2" t="n">
        <v>2022</v>
      </c>
      <c r="B503" s="191" t="s">
        <v>600</v>
      </c>
      <c r="C503" s="1" t="s">
        <v>694</v>
      </c>
      <c r="D503" s="1" t="n">
        <v>233</v>
      </c>
      <c r="E503" s="1" t="n">
        <v>46</v>
      </c>
      <c r="F503" s="1" t="n">
        <v>25</v>
      </c>
      <c r="G503" s="1" t="n">
        <f aca="false">+D503-H503</f>
        <v>162</v>
      </c>
      <c r="H503" s="1" t="n">
        <f aca="false">SUM(E503:F503)</f>
        <v>71</v>
      </c>
      <c r="I503" s="64" t="n">
        <f aca="false">+H503/D503*100</f>
        <v>30.4721030042918</v>
      </c>
    </row>
    <row r="504" customFormat="false" ht="12.8" hidden="false" customHeight="false" outlineLevel="0" collapsed="false">
      <c r="A504" s="2" t="n">
        <v>2022</v>
      </c>
      <c r="B504" s="191" t="s">
        <v>604</v>
      </c>
      <c r="C504" s="1" t="s">
        <v>697</v>
      </c>
      <c r="D504" s="1" t="n">
        <v>14</v>
      </c>
      <c r="E504" s="1" t="n">
        <v>1</v>
      </c>
      <c r="F504" s="1"/>
      <c r="G504" s="1" t="n">
        <f aca="false">+D504-H504</f>
        <v>13</v>
      </c>
      <c r="H504" s="1" t="n">
        <f aca="false">SUM(E504:F504)</f>
        <v>1</v>
      </c>
      <c r="I504" s="64" t="n">
        <f aca="false">+H504/D504*100</f>
        <v>7.14285714285714</v>
      </c>
    </row>
    <row r="505" customFormat="false" ht="12.8" hidden="false" customHeight="false" outlineLevel="0" collapsed="false">
      <c r="A505" s="2" t="n">
        <v>2022</v>
      </c>
      <c r="B505" s="191" t="s">
        <v>608</v>
      </c>
      <c r="C505" s="1" t="s">
        <v>609</v>
      </c>
      <c r="D505" s="1" t="n">
        <v>638</v>
      </c>
      <c r="E505" s="1" t="n">
        <v>30</v>
      </c>
      <c r="F505" s="1" t="n">
        <v>48</v>
      </c>
      <c r="G505" s="1" t="n">
        <f aca="false">+D505-H505</f>
        <v>560</v>
      </c>
      <c r="H505" s="1" t="n">
        <f aca="false">SUM(E505:F505)</f>
        <v>78</v>
      </c>
      <c r="I505" s="64" t="n">
        <f aca="false">+H505/D505*100</f>
        <v>12.2257053291536</v>
      </c>
    </row>
    <row r="506" customFormat="false" ht="12.8" hidden="false" customHeight="false" outlineLevel="0" collapsed="false">
      <c r="A506" s="2" t="n">
        <v>2022</v>
      </c>
      <c r="B506" s="191" t="s">
        <v>612</v>
      </c>
      <c r="C506" s="1" t="s">
        <v>613</v>
      </c>
      <c r="D506" s="1" t="n">
        <v>90</v>
      </c>
      <c r="E506" s="1" t="n">
        <v>11</v>
      </c>
      <c r="F506" s="1" t="n">
        <v>38</v>
      </c>
      <c r="G506" s="1" t="n">
        <f aca="false">+D506-H506</f>
        <v>41</v>
      </c>
      <c r="H506" s="1" t="n">
        <f aca="false">SUM(E506:F506)</f>
        <v>49</v>
      </c>
      <c r="I506" s="64" t="n">
        <f aca="false">+H506/D506*100</f>
        <v>54.4444444444444</v>
      </c>
    </row>
    <row r="507" customFormat="false" ht="12.8" hidden="false" customHeight="false" outlineLevel="0" collapsed="false">
      <c r="A507" s="2" t="n">
        <v>2022</v>
      </c>
      <c r="B507" s="191" t="s">
        <v>616</v>
      </c>
      <c r="C507" s="147" t="s">
        <v>617</v>
      </c>
      <c r="D507" s="147" t="n">
        <v>15</v>
      </c>
      <c r="E507" s="147" t="n">
        <v>1</v>
      </c>
      <c r="F507" s="147" t="n">
        <v>3</v>
      </c>
      <c r="G507" s="1" t="n">
        <f aca="false">+D507-H507</f>
        <v>11</v>
      </c>
      <c r="H507" s="1" t="n">
        <f aca="false">SUM(E507:F507)</f>
        <v>4</v>
      </c>
      <c r="I507" s="64" t="n">
        <f aca="false">+H507/D507*100</f>
        <v>26.6666666666667</v>
      </c>
    </row>
    <row r="508" customFormat="false" ht="12.8" hidden="false" customHeight="false" outlineLevel="0" collapsed="false">
      <c r="A508" s="2" t="n">
        <v>2022</v>
      </c>
      <c r="B508" s="191" t="s">
        <v>620</v>
      </c>
      <c r="C508" s="1" t="s">
        <v>621</v>
      </c>
      <c r="D508" s="1" t="n">
        <v>2</v>
      </c>
      <c r="E508" s="1"/>
      <c r="F508" s="1"/>
      <c r="G508" s="1" t="n">
        <f aca="false">+D508-H508</f>
        <v>2</v>
      </c>
      <c r="H508" s="1" t="n">
        <f aca="false">SUM(E508:F508)</f>
        <v>0</v>
      </c>
      <c r="I508" s="64" t="n">
        <f aca="false">+H508/D508*100</f>
        <v>0</v>
      </c>
    </row>
    <row r="509" customFormat="false" ht="12.8" hidden="false" customHeight="false" outlineLevel="0" collapsed="false">
      <c r="A509" s="2" t="n">
        <v>2022</v>
      </c>
      <c r="B509" s="191" t="s">
        <v>624</v>
      </c>
      <c r="C509" s="1" t="s">
        <v>699</v>
      </c>
      <c r="D509" s="1" t="n">
        <v>6</v>
      </c>
      <c r="E509" s="1" t="n">
        <v>1</v>
      </c>
      <c r="F509" s="1"/>
      <c r="G509" s="1" t="n">
        <f aca="false">+D509-H509</f>
        <v>5</v>
      </c>
      <c r="H509" s="1" t="n">
        <f aca="false">SUM(E509:F509)</f>
        <v>1</v>
      </c>
      <c r="I509" s="64" t="n">
        <f aca="false">+H509/D509*100</f>
        <v>16.6666666666667</v>
      </c>
    </row>
    <row r="510" customFormat="false" ht="12.8" hidden="false" customHeight="false" outlineLevel="0" collapsed="false">
      <c r="A510" s="395" t="n">
        <v>2022</v>
      </c>
      <c r="B510" s="1" t="s">
        <v>626</v>
      </c>
      <c r="C510" s="191" t="s">
        <v>14</v>
      </c>
      <c r="D510" s="1" t="n">
        <v>67142</v>
      </c>
      <c r="E510" s="1" t="n">
        <v>10013</v>
      </c>
      <c r="F510" s="1" t="n">
        <v>5099</v>
      </c>
      <c r="G510" s="1" t="n">
        <v>53291</v>
      </c>
      <c r="H510" s="1" t="n">
        <v>15112</v>
      </c>
      <c r="I510" s="64" t="n">
        <f aca="false">+H510/D510*100</f>
        <v>22.5075213726133</v>
      </c>
    </row>
    <row r="511" customFormat="false" ht="12.8" hidden="false" customHeight="false" outlineLevel="0" collapsed="false">
      <c r="A511" s="271" t="n">
        <v>2023</v>
      </c>
      <c r="B511" s="1" t="s">
        <v>107</v>
      </c>
      <c r="C511" s="137" t="s">
        <v>108</v>
      </c>
      <c r="D511" s="1" t="n">
        <v>5496</v>
      </c>
      <c r="E511" s="1" t="n">
        <v>1600</v>
      </c>
      <c r="F511" s="1" t="n">
        <v>630</v>
      </c>
      <c r="G511" s="1" t="n">
        <v>3266</v>
      </c>
      <c r="H511" s="1" t="n">
        <v>2230</v>
      </c>
      <c r="I511" s="64" t="n">
        <f aca="false">+H511/D511*100</f>
        <v>40.5749636098981</v>
      </c>
    </row>
    <row r="512" customFormat="false" ht="12.8" hidden="false" customHeight="false" outlineLevel="0" collapsed="false">
      <c r="A512" s="271" t="n">
        <v>2023</v>
      </c>
      <c r="B512" s="1" t="s">
        <v>616</v>
      </c>
      <c r="C512" s="1" t="s">
        <v>617</v>
      </c>
      <c r="D512" s="1" t="n">
        <v>6</v>
      </c>
      <c r="E512" s="1"/>
      <c r="F512" s="1"/>
      <c r="G512" s="1" t="n">
        <v>6</v>
      </c>
      <c r="H512" s="1" t="n">
        <v>0</v>
      </c>
      <c r="I512" s="64" t="n">
        <f aca="false">+H512/D512*100</f>
        <v>0</v>
      </c>
    </row>
    <row r="513" customFormat="false" ht="12.8" hidden="false" customHeight="false" outlineLevel="0" collapsed="false">
      <c r="A513" s="271" t="n">
        <v>2023</v>
      </c>
      <c r="B513" s="1" t="s">
        <v>111</v>
      </c>
      <c r="C513" s="137" t="s">
        <v>112</v>
      </c>
      <c r="D513" s="1" t="n">
        <v>2306</v>
      </c>
      <c r="E513" s="1" t="n">
        <v>29</v>
      </c>
      <c r="F513" s="1" t="n">
        <v>103</v>
      </c>
      <c r="G513" s="1" t="n">
        <v>2174</v>
      </c>
      <c r="H513" s="1" t="n">
        <v>132</v>
      </c>
      <c r="I513" s="64" t="n">
        <f aca="false">+H513/D513*100</f>
        <v>5.72419774501301</v>
      </c>
    </row>
    <row r="514" customFormat="false" ht="12.8" hidden="false" customHeight="false" outlineLevel="0" collapsed="false">
      <c r="A514" s="271" t="n">
        <v>2023</v>
      </c>
      <c r="B514" s="1" t="s">
        <v>235</v>
      </c>
      <c r="C514" s="1" t="s">
        <v>236</v>
      </c>
      <c r="D514" s="1" t="n">
        <v>372</v>
      </c>
      <c r="E514" s="1" t="n">
        <v>48</v>
      </c>
      <c r="F514" s="1" t="n">
        <v>12</v>
      </c>
      <c r="G514" s="1" t="n">
        <v>312</v>
      </c>
      <c r="H514" s="1" t="n">
        <v>60</v>
      </c>
      <c r="I514" s="64" t="n">
        <f aca="false">+H514/D514*100</f>
        <v>16.1290322580645</v>
      </c>
    </row>
    <row r="515" customFormat="false" ht="12.8" hidden="false" customHeight="false" outlineLevel="0" collapsed="false">
      <c r="A515" s="271" t="n">
        <v>2023</v>
      </c>
      <c r="B515" s="1" t="s">
        <v>119</v>
      </c>
      <c r="C515" s="1" t="s">
        <v>120</v>
      </c>
      <c r="D515" s="1" t="n">
        <v>548</v>
      </c>
      <c r="E515" s="1" t="n">
        <v>40</v>
      </c>
      <c r="F515" s="1" t="n">
        <v>38</v>
      </c>
      <c r="G515" s="1" t="n">
        <v>470</v>
      </c>
      <c r="H515" s="1" t="n">
        <v>78</v>
      </c>
      <c r="I515" s="64" t="n">
        <f aca="false">+H515/D515*100</f>
        <v>14.2335766423358</v>
      </c>
    </row>
    <row r="516" customFormat="false" ht="12.8" hidden="false" customHeight="false" outlineLevel="0" collapsed="false">
      <c r="A516" s="271" t="n">
        <v>2023</v>
      </c>
      <c r="B516" s="1" t="s">
        <v>508</v>
      </c>
      <c r="C516" s="1" t="s">
        <v>509</v>
      </c>
      <c r="D516" s="1" t="n">
        <v>5</v>
      </c>
      <c r="E516" s="1"/>
      <c r="F516" s="1" t="n">
        <v>1</v>
      </c>
      <c r="G516" s="1" t="n">
        <v>4</v>
      </c>
      <c r="H516" s="1" t="n">
        <v>1</v>
      </c>
      <c r="I516" s="64" t="n">
        <f aca="false">+H516/D516*100</f>
        <v>20</v>
      </c>
    </row>
    <row r="517" customFormat="false" ht="12.8" hidden="false" customHeight="false" outlineLevel="0" collapsed="false">
      <c r="A517" s="271" t="n">
        <v>2023</v>
      </c>
      <c r="B517" s="1" t="s">
        <v>123</v>
      </c>
      <c r="C517" s="147" t="s">
        <v>124</v>
      </c>
      <c r="D517" s="1" t="n">
        <v>7</v>
      </c>
      <c r="E517" s="1"/>
      <c r="F517" s="1"/>
      <c r="G517" s="1" t="n">
        <v>7</v>
      </c>
      <c r="H517" s="1" t="n">
        <v>0</v>
      </c>
      <c r="I517" s="64" t="n">
        <f aca="false">+H517/D517*100</f>
        <v>0</v>
      </c>
    </row>
    <row r="518" customFormat="false" ht="12.8" hidden="false" customHeight="false" outlineLevel="0" collapsed="false">
      <c r="A518" s="271" t="n">
        <v>2023</v>
      </c>
      <c r="B518" s="1" t="s">
        <v>115</v>
      </c>
      <c r="C518" s="1" t="s">
        <v>116</v>
      </c>
      <c r="D518" s="1" t="n">
        <v>1526</v>
      </c>
      <c r="E518" s="1" t="n">
        <v>33</v>
      </c>
      <c r="F518" s="1" t="n">
        <v>38</v>
      </c>
      <c r="G518" s="1" t="n">
        <v>1455</v>
      </c>
      <c r="H518" s="1" t="n">
        <v>71</v>
      </c>
      <c r="I518" s="64" t="n">
        <f aca="false">+H518/D518*100</f>
        <v>4.65268676277851</v>
      </c>
    </row>
    <row r="519" customFormat="false" ht="12.8" hidden="false" customHeight="false" outlineLevel="0" collapsed="false">
      <c r="A519" s="271" t="n">
        <v>2023</v>
      </c>
      <c r="B519" s="1" t="s">
        <v>127</v>
      </c>
      <c r="C519" s="1" t="s">
        <v>128</v>
      </c>
      <c r="D519" s="1" t="n">
        <v>318</v>
      </c>
      <c r="E519" s="1" t="n">
        <v>45</v>
      </c>
      <c r="F519" s="1" t="n">
        <v>7</v>
      </c>
      <c r="G519" s="1" t="n">
        <v>266</v>
      </c>
      <c r="H519" s="1" t="n">
        <v>52</v>
      </c>
      <c r="I519" s="64" t="n">
        <f aca="false">+H519/D519*100</f>
        <v>16.3522012578616</v>
      </c>
    </row>
    <row r="520" customFormat="false" ht="12.8" hidden="false" customHeight="false" outlineLevel="0" collapsed="false">
      <c r="A520" s="271" t="n">
        <v>2023</v>
      </c>
      <c r="B520" s="1" t="s">
        <v>147</v>
      </c>
      <c r="C520" s="147" t="s">
        <v>148</v>
      </c>
      <c r="D520" s="1" t="n">
        <v>1</v>
      </c>
      <c r="E520" s="1"/>
      <c r="F520" s="1"/>
      <c r="G520" s="1" t="n">
        <v>1</v>
      </c>
      <c r="H520" s="1" t="n">
        <v>0</v>
      </c>
      <c r="I520" s="64" t="n">
        <f aca="false">+H520/D520*100</f>
        <v>0</v>
      </c>
    </row>
    <row r="521" customFormat="false" ht="12.8" hidden="false" customHeight="false" outlineLevel="0" collapsed="false">
      <c r="A521" s="271" t="n">
        <v>2023</v>
      </c>
      <c r="B521" s="1" t="s">
        <v>135</v>
      </c>
      <c r="C521" s="137" t="s">
        <v>136</v>
      </c>
      <c r="D521" s="1" t="n">
        <v>6168</v>
      </c>
      <c r="E521" s="1" t="n">
        <v>533</v>
      </c>
      <c r="F521" s="1" t="n">
        <v>157</v>
      </c>
      <c r="G521" s="1" t="n">
        <v>5478</v>
      </c>
      <c r="H521" s="1" t="n">
        <v>690</v>
      </c>
      <c r="I521" s="64" t="n">
        <f aca="false">+H521/D521*100</f>
        <v>11.1867704280156</v>
      </c>
    </row>
    <row r="522" customFormat="false" ht="12.8" hidden="false" customHeight="false" outlineLevel="0" collapsed="false">
      <c r="A522" s="271" t="n">
        <v>2023</v>
      </c>
      <c r="B522" s="1" t="s">
        <v>155</v>
      </c>
      <c r="C522" s="1" t="s">
        <v>156</v>
      </c>
      <c r="D522" s="1" t="n">
        <v>182</v>
      </c>
      <c r="E522" s="1" t="n">
        <v>24</v>
      </c>
      <c r="F522" s="1" t="n">
        <v>18</v>
      </c>
      <c r="G522" s="1" t="n">
        <v>140</v>
      </c>
      <c r="H522" s="1" t="n">
        <v>42</v>
      </c>
      <c r="I522" s="64" t="n">
        <f aca="false">+H522/D522*100</f>
        <v>23.0769230769231</v>
      </c>
    </row>
    <row r="523" customFormat="false" ht="12.8" hidden="false" customHeight="false" outlineLevel="0" collapsed="false">
      <c r="A523" s="271" t="n">
        <v>2023</v>
      </c>
      <c r="B523" s="1" t="s">
        <v>167</v>
      </c>
      <c r="C523" s="1" t="s">
        <v>168</v>
      </c>
      <c r="D523" s="1" t="n">
        <v>2</v>
      </c>
      <c r="E523" s="1" t="n">
        <v>1</v>
      </c>
      <c r="F523" s="1" t="n">
        <v>0</v>
      </c>
      <c r="G523" s="1" t="n">
        <v>1</v>
      </c>
      <c r="H523" s="1" t="n">
        <v>1</v>
      </c>
      <c r="I523" s="64" t="n">
        <f aca="false">+H523/D523*100</f>
        <v>50</v>
      </c>
    </row>
    <row r="524" customFormat="false" ht="12.8" hidden="false" customHeight="false" outlineLevel="0" collapsed="false">
      <c r="A524" s="271" t="n">
        <v>2023</v>
      </c>
      <c r="B524" s="1" t="s">
        <v>171</v>
      </c>
      <c r="C524" s="1" t="s">
        <v>172</v>
      </c>
      <c r="D524" s="1" t="n">
        <v>69</v>
      </c>
      <c r="E524" s="1" t="n">
        <v>19</v>
      </c>
      <c r="F524" s="1" t="n">
        <v>3</v>
      </c>
      <c r="G524" s="1" t="n">
        <v>47</v>
      </c>
      <c r="H524" s="1" t="n">
        <v>22</v>
      </c>
      <c r="I524" s="64" t="n">
        <f aca="false">+H524/D524*100</f>
        <v>31.8840579710145</v>
      </c>
    </row>
    <row r="525" customFormat="false" ht="12.8" hidden="false" customHeight="false" outlineLevel="0" collapsed="false">
      <c r="A525" s="271" t="n">
        <v>2023</v>
      </c>
      <c r="B525" s="1" t="s">
        <v>425</v>
      </c>
      <c r="C525" s="1" t="s">
        <v>426</v>
      </c>
      <c r="D525" s="1" t="n">
        <v>19</v>
      </c>
      <c r="E525" s="1" t="n">
        <v>7</v>
      </c>
      <c r="F525" s="1"/>
      <c r="G525" s="1" t="n">
        <v>12</v>
      </c>
      <c r="H525" s="1" t="n">
        <v>7</v>
      </c>
      <c r="I525" s="64" t="n">
        <f aca="false">+H525/D525*100</f>
        <v>36.8421052631579</v>
      </c>
    </row>
    <row r="526" customFormat="false" ht="12.8" hidden="false" customHeight="false" outlineLevel="0" collapsed="false">
      <c r="A526" s="271" t="n">
        <v>2023</v>
      </c>
      <c r="B526" s="1" t="s">
        <v>159</v>
      </c>
      <c r="C526" s="1" t="s">
        <v>160</v>
      </c>
      <c r="D526" s="1" t="n">
        <v>6</v>
      </c>
      <c r="E526" s="1"/>
      <c r="F526" s="1"/>
      <c r="G526" s="1" t="n">
        <v>6</v>
      </c>
      <c r="H526" s="1" t="n">
        <v>0</v>
      </c>
      <c r="I526" s="64" t="n">
        <f aca="false">+H526/D526*100</f>
        <v>0</v>
      </c>
    </row>
    <row r="527" customFormat="false" ht="12.8" hidden="false" customHeight="false" outlineLevel="0" collapsed="false">
      <c r="A527" s="271" t="n">
        <v>2023</v>
      </c>
      <c r="B527" s="1" t="s">
        <v>131</v>
      </c>
      <c r="C527" s="1" t="s">
        <v>132</v>
      </c>
      <c r="D527" s="1" t="n">
        <v>79</v>
      </c>
      <c r="E527" s="1" t="n">
        <v>3</v>
      </c>
      <c r="F527" s="1" t="n">
        <v>4</v>
      </c>
      <c r="G527" s="1" t="n">
        <v>72</v>
      </c>
      <c r="H527" s="1" t="n">
        <v>7</v>
      </c>
      <c r="I527" s="64" t="n">
        <f aca="false">+H527/D527*100</f>
        <v>8.86075949367089</v>
      </c>
    </row>
    <row r="528" customFormat="false" ht="12.8" hidden="false" customHeight="false" outlineLevel="0" collapsed="false">
      <c r="A528" s="271" t="n">
        <v>2023</v>
      </c>
      <c r="B528" s="1" t="s">
        <v>163</v>
      </c>
      <c r="C528" s="1" t="s">
        <v>164</v>
      </c>
      <c r="D528" s="1" t="n">
        <v>109</v>
      </c>
      <c r="E528" s="1" t="n">
        <v>7</v>
      </c>
      <c r="F528" s="1" t="n">
        <v>8</v>
      </c>
      <c r="G528" s="1" t="n">
        <v>94</v>
      </c>
      <c r="H528" s="1" t="n">
        <v>15</v>
      </c>
      <c r="I528" s="64" t="n">
        <f aca="false">+H528/D528*100</f>
        <v>13.7614678899083</v>
      </c>
    </row>
    <row r="529" customFormat="false" ht="12.8" hidden="false" customHeight="false" outlineLevel="0" collapsed="false">
      <c r="A529" s="271" t="n">
        <v>2023</v>
      </c>
      <c r="B529" s="1" t="s">
        <v>143</v>
      </c>
      <c r="C529" s="137" t="s">
        <v>144</v>
      </c>
      <c r="D529" s="1" t="n">
        <v>1</v>
      </c>
      <c r="E529" s="1"/>
      <c r="F529" s="1"/>
      <c r="G529" s="1" t="n">
        <v>1</v>
      </c>
      <c r="H529" s="1" t="n">
        <v>0</v>
      </c>
      <c r="I529" s="64" t="n">
        <f aca="false">+H529/D529*100</f>
        <v>0</v>
      </c>
    </row>
    <row r="530" customFormat="false" ht="12.8" hidden="false" customHeight="false" outlineLevel="0" collapsed="false">
      <c r="A530" s="271" t="n">
        <v>2023</v>
      </c>
      <c r="B530" s="1" t="s">
        <v>139</v>
      </c>
      <c r="C530" s="1" t="s">
        <v>140</v>
      </c>
      <c r="D530" s="1" t="n">
        <v>263</v>
      </c>
      <c r="E530" s="1" t="n">
        <v>45</v>
      </c>
      <c r="F530" s="1" t="n">
        <v>68</v>
      </c>
      <c r="G530" s="1" t="n">
        <v>150</v>
      </c>
      <c r="H530" s="1" t="n">
        <v>113</v>
      </c>
      <c r="I530" s="64" t="n">
        <f aca="false">+H530/D530*100</f>
        <v>42.9657794676806</v>
      </c>
    </row>
    <row r="531" customFormat="false" ht="12.8" hidden="false" customHeight="false" outlineLevel="0" collapsed="false">
      <c r="A531" s="271" t="n">
        <v>2023</v>
      </c>
      <c r="B531" s="1" t="s">
        <v>151</v>
      </c>
      <c r="C531" s="1" t="s">
        <v>152</v>
      </c>
      <c r="D531" s="1" t="n">
        <v>234</v>
      </c>
      <c r="E531" s="1" t="n">
        <v>15</v>
      </c>
      <c r="F531" s="1" t="n">
        <v>9</v>
      </c>
      <c r="G531" s="1" t="n">
        <v>210</v>
      </c>
      <c r="H531" s="1" t="n">
        <v>24</v>
      </c>
      <c r="I531" s="64" t="n">
        <f aca="false">+H531/D531*100</f>
        <v>10.2564102564103</v>
      </c>
    </row>
    <row r="532" customFormat="false" ht="12.8" hidden="false" customHeight="false" outlineLevel="0" collapsed="false">
      <c r="A532" s="271" t="n">
        <v>2023</v>
      </c>
      <c r="B532" s="1" t="s">
        <v>353</v>
      </c>
      <c r="C532" s="1" t="s">
        <v>354</v>
      </c>
      <c r="D532" s="1" t="n">
        <v>37</v>
      </c>
      <c r="E532" s="1" t="n">
        <v>4</v>
      </c>
      <c r="F532" s="1"/>
      <c r="G532" s="1" t="n">
        <v>33</v>
      </c>
      <c r="H532" s="1" t="n">
        <v>4</v>
      </c>
      <c r="I532" s="64" t="n">
        <f aca="false">+H532/D532*100</f>
        <v>10.8108108108108</v>
      </c>
    </row>
    <row r="533" customFormat="false" ht="12.8" hidden="false" customHeight="false" outlineLevel="0" collapsed="false">
      <c r="A533" s="271" t="n">
        <v>2023</v>
      </c>
      <c r="B533" s="1" t="s">
        <v>199</v>
      </c>
      <c r="C533" s="150" t="s">
        <v>200</v>
      </c>
      <c r="D533" s="1" t="n">
        <v>1019</v>
      </c>
      <c r="E533" s="1" t="n">
        <v>202</v>
      </c>
      <c r="F533" s="1" t="n">
        <v>63</v>
      </c>
      <c r="G533" s="1" t="n">
        <v>754</v>
      </c>
      <c r="H533" s="1" t="n">
        <v>265</v>
      </c>
      <c r="I533" s="64" t="n">
        <f aca="false">+H533/D533*100</f>
        <v>26.0058881256133</v>
      </c>
    </row>
    <row r="534" customFormat="false" ht="12.8" hidden="false" customHeight="false" outlineLevel="0" collapsed="false">
      <c r="A534" s="271" t="n">
        <v>2023</v>
      </c>
      <c r="B534" s="1" t="s">
        <v>175</v>
      </c>
      <c r="C534" s="150" t="s">
        <v>176</v>
      </c>
      <c r="D534" s="1" t="n">
        <v>4</v>
      </c>
      <c r="E534" s="1"/>
      <c r="F534" s="1" t="n">
        <v>1</v>
      </c>
      <c r="G534" s="1" t="n">
        <v>3</v>
      </c>
      <c r="H534" s="1" t="n">
        <v>1</v>
      </c>
      <c r="I534" s="64" t="n">
        <f aca="false">+H534/D534*100</f>
        <v>25</v>
      </c>
    </row>
    <row r="535" customFormat="false" ht="12.8" hidden="false" customHeight="false" outlineLevel="0" collapsed="false">
      <c r="A535" s="271" t="n">
        <v>2023</v>
      </c>
      <c r="B535" s="1" t="s">
        <v>219</v>
      </c>
      <c r="C535" s="137" t="s">
        <v>220</v>
      </c>
      <c r="D535" s="1" t="n">
        <v>2</v>
      </c>
      <c r="E535" s="1"/>
      <c r="F535" s="1"/>
      <c r="G535" s="1" t="n">
        <v>2</v>
      </c>
      <c r="H535" s="1" t="n">
        <v>0</v>
      </c>
      <c r="I535" s="64" t="n">
        <f aca="false">+H535/D535*100</f>
        <v>0</v>
      </c>
    </row>
    <row r="536" customFormat="false" ht="12.8" hidden="false" customHeight="false" outlineLevel="0" collapsed="false">
      <c r="A536" s="271" t="n">
        <v>2023</v>
      </c>
      <c r="B536" s="1" t="s">
        <v>183</v>
      </c>
      <c r="C536" s="137" t="s">
        <v>184</v>
      </c>
      <c r="D536" s="1" t="n">
        <v>213</v>
      </c>
      <c r="E536" s="1" t="n">
        <v>30</v>
      </c>
      <c r="F536" s="1" t="n">
        <v>58</v>
      </c>
      <c r="G536" s="1" t="n">
        <v>125</v>
      </c>
      <c r="H536" s="1" t="n">
        <v>88</v>
      </c>
      <c r="I536" s="64" t="n">
        <f aca="false">+H536/D536*100</f>
        <v>41.3145539906103</v>
      </c>
    </row>
    <row r="537" customFormat="false" ht="12.8" hidden="false" customHeight="false" outlineLevel="0" collapsed="false">
      <c r="A537" s="271" t="n">
        <v>2023</v>
      </c>
      <c r="B537" s="1" t="s">
        <v>195</v>
      </c>
      <c r="C537" s="1" t="s">
        <v>196</v>
      </c>
      <c r="D537" s="1" t="n">
        <v>5</v>
      </c>
      <c r="E537" s="1"/>
      <c r="F537" s="1"/>
      <c r="G537" s="1" t="n">
        <v>5</v>
      </c>
      <c r="H537" s="1" t="n">
        <v>0</v>
      </c>
      <c r="I537" s="64" t="n">
        <f aca="false">+H537/D537*100</f>
        <v>0</v>
      </c>
    </row>
    <row r="538" customFormat="false" ht="12.8" hidden="false" customHeight="false" outlineLevel="0" collapsed="false">
      <c r="A538" s="271" t="n">
        <v>2023</v>
      </c>
      <c r="B538" s="1" t="s">
        <v>203</v>
      </c>
      <c r="C538" s="1" t="s">
        <v>204</v>
      </c>
      <c r="D538" s="1" t="n">
        <v>37</v>
      </c>
      <c r="E538" s="1" t="n">
        <v>7</v>
      </c>
      <c r="F538" s="1"/>
      <c r="G538" s="1" t="n">
        <v>30</v>
      </c>
      <c r="H538" s="1" t="n">
        <v>7</v>
      </c>
      <c r="I538" s="64" t="n">
        <f aca="false">+H538/D538*100</f>
        <v>18.9189189189189</v>
      </c>
    </row>
    <row r="539" customFormat="false" ht="12.8" hidden="false" customHeight="false" outlineLevel="0" collapsed="false">
      <c r="A539" s="271" t="n">
        <v>2023</v>
      </c>
      <c r="B539" s="1" t="s">
        <v>207</v>
      </c>
      <c r="C539" s="1" t="s">
        <v>208</v>
      </c>
      <c r="D539" s="1" t="n">
        <v>770</v>
      </c>
      <c r="E539" s="1" t="n">
        <v>25</v>
      </c>
      <c r="F539" s="1" t="n">
        <v>76</v>
      </c>
      <c r="G539" s="1" t="n">
        <v>669</v>
      </c>
      <c r="H539" s="1" t="n">
        <v>101</v>
      </c>
      <c r="I539" s="64" t="n">
        <f aca="false">+H539/D539*100</f>
        <v>13.1168831168831</v>
      </c>
    </row>
    <row r="540" customFormat="false" ht="12.8" hidden="false" customHeight="false" outlineLevel="0" collapsed="false">
      <c r="A540" s="271" t="n">
        <v>2023</v>
      </c>
      <c r="B540" s="1" t="s">
        <v>357</v>
      </c>
      <c r="C540" s="137" t="s">
        <v>358</v>
      </c>
      <c r="D540" s="1" t="n">
        <v>896</v>
      </c>
      <c r="E540" s="1" t="n">
        <v>24</v>
      </c>
      <c r="F540" s="1" t="n">
        <v>5</v>
      </c>
      <c r="G540" s="1" t="n">
        <v>867</v>
      </c>
      <c r="H540" s="1" t="n">
        <v>29</v>
      </c>
      <c r="I540" s="64" t="n">
        <f aca="false">+H540/D540*100</f>
        <v>3.23660714285714</v>
      </c>
    </row>
    <row r="541" customFormat="false" ht="12.8" hidden="false" customHeight="false" outlineLevel="0" collapsed="false">
      <c r="A541" s="271" t="n">
        <v>2023</v>
      </c>
      <c r="B541" s="1" t="s">
        <v>187</v>
      </c>
      <c r="C541" s="1" t="s">
        <v>188</v>
      </c>
      <c r="D541" s="1" t="n">
        <v>900</v>
      </c>
      <c r="E541" s="1" t="n">
        <v>55</v>
      </c>
      <c r="F541" s="1" t="n">
        <v>44</v>
      </c>
      <c r="G541" s="1" t="n">
        <v>801</v>
      </c>
      <c r="H541" s="1" t="n">
        <v>99</v>
      </c>
      <c r="I541" s="64" t="n">
        <f aca="false">+H541/D541*100</f>
        <v>11</v>
      </c>
    </row>
    <row r="542" customFormat="false" ht="12.8" hidden="false" customHeight="false" outlineLevel="0" collapsed="false">
      <c r="A542" s="271" t="n">
        <v>2023</v>
      </c>
      <c r="B542" s="1" t="s">
        <v>365</v>
      </c>
      <c r="C542" s="137" t="s">
        <v>366</v>
      </c>
      <c r="D542" s="1"/>
      <c r="E542" s="1"/>
      <c r="F542" s="1"/>
      <c r="G542" s="1" t="n">
        <v>0</v>
      </c>
      <c r="H542" s="1" t="n">
        <v>0</v>
      </c>
      <c r="I542" s="64" t="e">
        <f aca="false">+H542/D542*100</f>
        <v>#DIV/0!</v>
      </c>
    </row>
    <row r="543" customFormat="false" ht="12.8" hidden="false" customHeight="false" outlineLevel="0" collapsed="false">
      <c r="A543" s="271" t="n">
        <v>2023</v>
      </c>
      <c r="B543" s="1" t="s">
        <v>211</v>
      </c>
      <c r="C543" s="137" t="s">
        <v>212</v>
      </c>
      <c r="D543" s="1"/>
      <c r="E543" s="1"/>
      <c r="F543" s="1"/>
      <c r="G543" s="1" t="n">
        <v>0</v>
      </c>
      <c r="H543" s="1" t="n">
        <v>0</v>
      </c>
      <c r="I543" s="64" t="e">
        <f aca="false">+H543/D543*100</f>
        <v>#DIV/0!</v>
      </c>
    </row>
    <row r="544" customFormat="false" ht="12.8" hidden="false" customHeight="false" outlineLevel="0" collapsed="false">
      <c r="A544" s="271" t="n">
        <v>2023</v>
      </c>
      <c r="B544" s="1" t="s">
        <v>191</v>
      </c>
      <c r="C544" s="137" t="s">
        <v>192</v>
      </c>
      <c r="D544" s="1" t="n">
        <v>3359</v>
      </c>
      <c r="E544" s="1" t="n">
        <v>698</v>
      </c>
      <c r="F544" s="1" t="n">
        <v>204</v>
      </c>
      <c r="G544" s="1" t="n">
        <v>2457</v>
      </c>
      <c r="H544" s="1" t="n">
        <v>902</v>
      </c>
      <c r="I544" s="64" t="n">
        <f aca="false">+H544/D544*100</f>
        <v>26.8532301280143</v>
      </c>
    </row>
    <row r="545" customFormat="false" ht="12.8" hidden="false" customHeight="false" outlineLevel="0" collapsed="false">
      <c r="A545" s="271" t="n">
        <v>2023</v>
      </c>
      <c r="B545" s="1" t="s">
        <v>307</v>
      </c>
      <c r="C545" s="137" t="s">
        <v>308</v>
      </c>
      <c r="D545" s="1" t="n">
        <v>1</v>
      </c>
      <c r="E545" s="1"/>
      <c r="F545" s="1"/>
      <c r="G545" s="1" t="n">
        <v>1</v>
      </c>
      <c r="H545" s="1" t="n">
        <v>0</v>
      </c>
      <c r="I545" s="64" t="n">
        <f aca="false">+H545/D545*100</f>
        <v>0</v>
      </c>
    </row>
    <row r="546" customFormat="false" ht="12.8" hidden="false" customHeight="false" outlineLevel="0" collapsed="false">
      <c r="A546" s="271" t="n">
        <v>2023</v>
      </c>
      <c r="B546" s="1" t="s">
        <v>215</v>
      </c>
      <c r="C546" s="1" t="s">
        <v>216</v>
      </c>
      <c r="D546" s="1" t="n">
        <v>151</v>
      </c>
      <c r="E546" s="1" t="n">
        <v>20</v>
      </c>
      <c r="F546" s="1" t="n">
        <v>2</v>
      </c>
      <c r="G546" s="1" t="n">
        <v>129</v>
      </c>
      <c r="H546" s="1" t="n">
        <v>22</v>
      </c>
      <c r="I546" s="64" t="n">
        <f aca="false">+H546/D546*100</f>
        <v>14.5695364238411</v>
      </c>
    </row>
    <row r="547" customFormat="false" ht="12.8" hidden="false" customHeight="false" outlineLevel="0" collapsed="false">
      <c r="A547" s="271" t="n">
        <v>2023</v>
      </c>
      <c r="B547" s="1" t="s">
        <v>223</v>
      </c>
      <c r="C547" s="1" t="s">
        <v>224</v>
      </c>
      <c r="D547" s="1" t="n">
        <v>189</v>
      </c>
      <c r="E547" s="1" t="n">
        <v>72</v>
      </c>
      <c r="F547" s="1" t="n">
        <v>9</v>
      </c>
      <c r="G547" s="1" t="n">
        <v>108</v>
      </c>
      <c r="H547" s="1" t="n">
        <v>81</v>
      </c>
      <c r="I547" s="64" t="n">
        <f aca="false">+H547/D547*100</f>
        <v>42.8571428571429</v>
      </c>
    </row>
    <row r="548" customFormat="false" ht="12.8" hidden="false" customHeight="false" outlineLevel="0" collapsed="false">
      <c r="A548" s="271" t="n">
        <v>2023</v>
      </c>
      <c r="B548" s="1" t="s">
        <v>227</v>
      </c>
      <c r="C548" s="1" t="s">
        <v>228</v>
      </c>
      <c r="D548" s="1" t="n">
        <v>2</v>
      </c>
      <c r="E548" s="1"/>
      <c r="F548" s="1"/>
      <c r="G548" s="1" t="n">
        <v>2</v>
      </c>
      <c r="H548" s="1" t="n">
        <v>0</v>
      </c>
      <c r="I548" s="64" t="n">
        <f aca="false">+H548/D548*100</f>
        <v>0</v>
      </c>
    </row>
    <row r="549" customFormat="false" ht="12.8" hidden="false" customHeight="false" outlineLevel="0" collapsed="false">
      <c r="A549" s="271" t="n">
        <v>2023</v>
      </c>
      <c r="B549" s="1" t="s">
        <v>243</v>
      </c>
      <c r="C549" s="1" t="s">
        <v>244</v>
      </c>
      <c r="D549" s="1" t="n">
        <v>585</v>
      </c>
      <c r="E549" s="1" t="n">
        <v>145</v>
      </c>
      <c r="F549" s="1" t="n">
        <v>11</v>
      </c>
      <c r="G549" s="1" t="n">
        <v>429</v>
      </c>
      <c r="H549" s="1" t="n">
        <v>156</v>
      </c>
      <c r="I549" s="64" t="n">
        <f aca="false">+H549/D549*100</f>
        <v>26.6666666666667</v>
      </c>
    </row>
    <row r="550" customFormat="false" ht="12.8" hidden="false" customHeight="false" outlineLevel="0" collapsed="false">
      <c r="A550" s="271" t="n">
        <v>2023</v>
      </c>
      <c r="B550" s="1" t="s">
        <v>239</v>
      </c>
      <c r="C550" s="1" t="s">
        <v>240</v>
      </c>
      <c r="D550" s="1" t="n">
        <v>8</v>
      </c>
      <c r="E550" s="1"/>
      <c r="F550" s="1" t="n">
        <v>2</v>
      </c>
      <c r="G550" s="1" t="n">
        <v>6</v>
      </c>
      <c r="H550" s="1" t="n">
        <v>2</v>
      </c>
      <c r="I550" s="64" t="n">
        <f aca="false">+H550/D550*100</f>
        <v>25</v>
      </c>
    </row>
    <row r="551" customFormat="false" ht="12.8" hidden="false" customHeight="false" outlineLevel="0" collapsed="false">
      <c r="A551" s="271" t="n">
        <v>2023</v>
      </c>
      <c r="B551" s="1" t="s">
        <v>251</v>
      </c>
      <c r="C551" s="1" t="s">
        <v>252</v>
      </c>
      <c r="D551" s="1" t="n">
        <v>332</v>
      </c>
      <c r="E551" s="1" t="n">
        <v>103</v>
      </c>
      <c r="F551" s="1" t="n">
        <v>12</v>
      </c>
      <c r="G551" s="1" t="n">
        <v>217</v>
      </c>
      <c r="H551" s="1" t="n">
        <v>115</v>
      </c>
      <c r="I551" s="64" t="n">
        <f aca="false">+H551/D551*100</f>
        <v>34.6385542168675</v>
      </c>
    </row>
    <row r="552" customFormat="false" ht="12.8" hidden="false" customHeight="false" outlineLevel="0" collapsed="false">
      <c r="A552" s="271" t="n">
        <v>2023</v>
      </c>
      <c r="B552" s="1" t="s">
        <v>255</v>
      </c>
      <c r="C552" s="1" t="s">
        <v>256</v>
      </c>
      <c r="D552" s="1"/>
      <c r="E552" s="1"/>
      <c r="F552" s="1"/>
      <c r="G552" s="1" t="n">
        <v>0</v>
      </c>
      <c r="H552" s="1" t="n">
        <v>0</v>
      </c>
      <c r="I552" s="64" t="e">
        <f aca="false">+H552/D552*100</f>
        <v>#DIV/0!</v>
      </c>
    </row>
    <row r="553" customFormat="false" ht="12.8" hidden="false" customHeight="false" outlineLevel="0" collapsed="false">
      <c r="A553" s="271" t="n">
        <v>2023</v>
      </c>
      <c r="B553" s="1" t="s">
        <v>592</v>
      </c>
      <c r="C553" s="137" t="s">
        <v>593</v>
      </c>
      <c r="D553" s="1" t="n">
        <v>11</v>
      </c>
      <c r="E553" s="1"/>
      <c r="F553" s="1"/>
      <c r="G553" s="1" t="n">
        <v>11</v>
      </c>
      <c r="H553" s="1" t="n">
        <v>0</v>
      </c>
      <c r="I553" s="64" t="n">
        <f aca="false">+H553/D553*100</f>
        <v>0</v>
      </c>
    </row>
    <row r="554" customFormat="false" ht="12.8" hidden="false" customHeight="false" outlineLevel="0" collapsed="false">
      <c r="A554" s="271" t="n">
        <v>2023</v>
      </c>
      <c r="B554" s="1" t="s">
        <v>259</v>
      </c>
      <c r="C554" s="137" t="s">
        <v>260</v>
      </c>
      <c r="D554" s="1" t="n">
        <v>387</v>
      </c>
      <c r="E554" s="1" t="n">
        <v>82</v>
      </c>
      <c r="F554" s="1" t="n">
        <v>62</v>
      </c>
      <c r="G554" s="1" t="n">
        <v>243</v>
      </c>
      <c r="H554" s="1" t="n">
        <v>144</v>
      </c>
      <c r="I554" s="64" t="n">
        <f aca="false">+H554/D554*100</f>
        <v>37.2093023255814</v>
      </c>
    </row>
    <row r="555" customFormat="false" ht="12.8" hidden="false" customHeight="false" outlineLevel="0" collapsed="false">
      <c r="A555" s="271" t="n">
        <v>2023</v>
      </c>
      <c r="B555" s="1" t="s">
        <v>263</v>
      </c>
      <c r="C555" s="1" t="s">
        <v>264</v>
      </c>
      <c r="D555" s="1" t="n">
        <v>140</v>
      </c>
      <c r="E555" s="1" t="n">
        <v>10</v>
      </c>
      <c r="F555" s="1" t="n">
        <v>7</v>
      </c>
      <c r="G555" s="1" t="n">
        <v>123</v>
      </c>
      <c r="H555" s="1" t="n">
        <v>17</v>
      </c>
      <c r="I555" s="64" t="n">
        <f aca="false">+H555/D555*100</f>
        <v>12.1428571428571</v>
      </c>
    </row>
    <row r="556" customFormat="false" ht="12.8" hidden="false" customHeight="false" outlineLevel="0" collapsed="false">
      <c r="A556" s="271" t="n">
        <v>2023</v>
      </c>
      <c r="B556" s="1" t="s">
        <v>279</v>
      </c>
      <c r="C556" s="1" t="s">
        <v>280</v>
      </c>
      <c r="D556" s="1" t="n">
        <v>144</v>
      </c>
      <c r="E556" s="1" t="n">
        <v>7</v>
      </c>
      <c r="F556" s="1" t="n">
        <v>5</v>
      </c>
      <c r="G556" s="1" t="n">
        <v>132</v>
      </c>
      <c r="H556" s="1" t="n">
        <v>12</v>
      </c>
      <c r="I556" s="64" t="n">
        <f aca="false">+H556/D556*100</f>
        <v>8.33333333333333</v>
      </c>
    </row>
    <row r="557" customFormat="false" ht="12.8" hidden="false" customHeight="false" outlineLevel="0" collapsed="false">
      <c r="A557" s="271" t="n">
        <v>2023</v>
      </c>
      <c r="B557" s="1" t="s">
        <v>271</v>
      </c>
      <c r="C557" s="137" t="s">
        <v>272</v>
      </c>
      <c r="D557" s="1" t="n">
        <v>4270</v>
      </c>
      <c r="E557" s="1" t="n">
        <v>53</v>
      </c>
      <c r="F557" s="1" t="n">
        <v>65</v>
      </c>
      <c r="G557" s="1" t="n">
        <v>4152</v>
      </c>
      <c r="H557" s="1" t="n">
        <v>118</v>
      </c>
      <c r="I557" s="64" t="n">
        <f aca="false">+H557/D557*100</f>
        <v>2.76346604215457</v>
      </c>
    </row>
    <row r="558" customFormat="false" ht="12.8" hidden="false" customHeight="false" outlineLevel="0" collapsed="false">
      <c r="A558" s="271" t="n">
        <v>2023</v>
      </c>
      <c r="B558" s="1" t="s">
        <v>275</v>
      </c>
      <c r="C558" s="1" t="s">
        <v>276</v>
      </c>
      <c r="D558" s="1" t="n">
        <v>81</v>
      </c>
      <c r="E558" s="1" t="n">
        <v>4</v>
      </c>
      <c r="F558" s="1" t="n">
        <v>5</v>
      </c>
      <c r="G558" s="1" t="n">
        <v>72</v>
      </c>
      <c r="H558" s="1" t="n">
        <v>9</v>
      </c>
      <c r="I558" s="64" t="n">
        <f aca="false">+H558/D558*100</f>
        <v>11.1111111111111</v>
      </c>
    </row>
    <row r="559" customFormat="false" ht="12.8" hidden="false" customHeight="false" outlineLevel="0" collapsed="false">
      <c r="A559" s="271" t="n">
        <v>2023</v>
      </c>
      <c r="B559" s="1" t="s">
        <v>267</v>
      </c>
      <c r="C559" s="137" t="s">
        <v>268</v>
      </c>
      <c r="D559" s="1" t="n">
        <v>4</v>
      </c>
      <c r="E559" s="1"/>
      <c r="F559" s="1"/>
      <c r="G559" s="1" t="n">
        <v>4</v>
      </c>
      <c r="H559" s="1" t="n">
        <v>0</v>
      </c>
      <c r="I559" s="64" t="n">
        <f aca="false">+H559/D559*100</f>
        <v>0</v>
      </c>
    </row>
    <row r="560" customFormat="false" ht="12.8" hidden="false" customHeight="false" outlineLevel="0" collapsed="false">
      <c r="A560" s="271" t="n">
        <v>2023</v>
      </c>
      <c r="B560" s="1" t="s">
        <v>291</v>
      </c>
      <c r="C560" s="137" t="s">
        <v>292</v>
      </c>
      <c r="D560" s="1"/>
      <c r="E560" s="1"/>
      <c r="F560" s="1"/>
      <c r="G560" s="1" t="n">
        <v>0</v>
      </c>
      <c r="H560" s="1" t="n">
        <v>0</v>
      </c>
      <c r="I560" s="64" t="e">
        <f aca="false">+H560/D560*100</f>
        <v>#DIV/0!</v>
      </c>
    </row>
    <row r="561" customFormat="false" ht="12.8" hidden="false" customHeight="false" outlineLevel="0" collapsed="false">
      <c r="A561" s="271" t="n">
        <v>2023</v>
      </c>
      <c r="B561" s="1" t="s">
        <v>295</v>
      </c>
      <c r="C561" s="1" t="s">
        <v>296</v>
      </c>
      <c r="D561" s="1" t="n">
        <v>6</v>
      </c>
      <c r="E561" s="1"/>
      <c r="F561" s="1" t="n">
        <v>4</v>
      </c>
      <c r="G561" s="1" t="n">
        <v>2</v>
      </c>
      <c r="H561" s="1" t="n">
        <v>4</v>
      </c>
      <c r="I561" s="64" t="n">
        <f aca="false">+H561/D561*100</f>
        <v>66.6666666666667</v>
      </c>
    </row>
    <row r="562" customFormat="false" ht="12.8" hidden="false" customHeight="false" outlineLevel="0" collapsed="false">
      <c r="A562" s="271" t="n">
        <v>2023</v>
      </c>
      <c r="B562" s="1" t="s">
        <v>283</v>
      </c>
      <c r="C562" s="137" t="s">
        <v>284</v>
      </c>
      <c r="D562" s="1" t="n">
        <v>2841</v>
      </c>
      <c r="E562" s="1" t="n">
        <v>541</v>
      </c>
      <c r="F562" s="1" t="n">
        <v>109</v>
      </c>
      <c r="G562" s="1" t="n">
        <v>2191</v>
      </c>
      <c r="H562" s="1" t="n">
        <v>650</v>
      </c>
      <c r="I562" s="64" t="n">
        <f aca="false">+H562/D562*100</f>
        <v>22.8792678634284</v>
      </c>
    </row>
    <row r="563" customFormat="false" ht="12.8" hidden="false" customHeight="false" outlineLevel="0" collapsed="false">
      <c r="A563" s="271" t="n">
        <v>2023</v>
      </c>
      <c r="B563" s="1" t="s">
        <v>287</v>
      </c>
      <c r="C563" s="137" t="s">
        <v>288</v>
      </c>
      <c r="D563" s="1" t="n">
        <v>5</v>
      </c>
      <c r="E563" s="1"/>
      <c r="F563" s="1" t="n">
        <v>2</v>
      </c>
      <c r="G563" s="1" t="n">
        <v>3</v>
      </c>
      <c r="H563" s="1" t="n">
        <v>2</v>
      </c>
      <c r="I563" s="64" t="n">
        <f aca="false">+H563/D563*100</f>
        <v>40</v>
      </c>
    </row>
    <row r="564" customFormat="false" ht="12.8" hidden="false" customHeight="false" outlineLevel="0" collapsed="false">
      <c r="A564" s="271" t="n">
        <v>2023</v>
      </c>
      <c r="B564" s="1" t="s">
        <v>299</v>
      </c>
      <c r="C564" s="137" t="s">
        <v>300</v>
      </c>
      <c r="D564" s="1" t="n">
        <v>65</v>
      </c>
      <c r="E564" s="1" t="n">
        <v>2</v>
      </c>
      <c r="F564" s="1" t="n">
        <v>5</v>
      </c>
      <c r="G564" s="1" t="n">
        <v>58</v>
      </c>
      <c r="H564" s="1" t="n">
        <v>7</v>
      </c>
      <c r="I564" s="64" t="n">
        <f aca="false">+H564/D564*100</f>
        <v>10.7692307692308</v>
      </c>
    </row>
    <row r="565" customFormat="false" ht="12.8" hidden="false" customHeight="false" outlineLevel="0" collapsed="false">
      <c r="A565" s="271" t="n">
        <v>2023</v>
      </c>
      <c r="B565" s="1" t="s">
        <v>311</v>
      </c>
      <c r="C565" s="1" t="s">
        <v>312</v>
      </c>
      <c r="D565" s="1" t="n">
        <v>740</v>
      </c>
      <c r="E565" s="1" t="n">
        <v>23</v>
      </c>
      <c r="F565" s="1" t="n">
        <v>33</v>
      </c>
      <c r="G565" s="1" t="n">
        <v>684</v>
      </c>
      <c r="H565" s="1" t="n">
        <v>56</v>
      </c>
      <c r="I565" s="64" t="n">
        <f aca="false">+H565/D565*100</f>
        <v>7.56756756756757</v>
      </c>
    </row>
    <row r="566" customFormat="false" ht="12.8" hidden="false" customHeight="false" outlineLevel="0" collapsed="false">
      <c r="A566" s="271" t="n">
        <v>2023</v>
      </c>
      <c r="B566" s="1" t="s">
        <v>303</v>
      </c>
      <c r="C566" s="1" t="s">
        <v>304</v>
      </c>
      <c r="D566" s="1" t="n">
        <v>7</v>
      </c>
      <c r="E566" s="1" t="n">
        <v>1</v>
      </c>
      <c r="F566" s="1"/>
      <c r="G566" s="1" t="n">
        <v>6</v>
      </c>
      <c r="H566" s="1" t="n">
        <v>1</v>
      </c>
      <c r="I566" s="64" t="n">
        <f aca="false">+H566/D566*100</f>
        <v>14.2857142857143</v>
      </c>
    </row>
    <row r="567" customFormat="false" ht="12.8" hidden="false" customHeight="false" outlineLevel="0" collapsed="false">
      <c r="A567" s="271" t="n">
        <v>2023</v>
      </c>
      <c r="B567" s="1" t="s">
        <v>323</v>
      </c>
      <c r="C567" s="1" t="s">
        <v>324</v>
      </c>
      <c r="D567" s="1" t="n">
        <v>167</v>
      </c>
      <c r="E567" s="1" t="n">
        <v>6</v>
      </c>
      <c r="F567" s="1" t="n">
        <v>1</v>
      </c>
      <c r="G567" s="1" t="n">
        <v>160</v>
      </c>
      <c r="H567" s="1" t="n">
        <v>7</v>
      </c>
      <c r="I567" s="64" t="n">
        <f aca="false">+H567/D567*100</f>
        <v>4.19161676646707</v>
      </c>
    </row>
    <row r="568" customFormat="false" ht="12.8" hidden="false" customHeight="false" outlineLevel="0" collapsed="false">
      <c r="A568" s="271" t="n">
        <v>2023</v>
      </c>
      <c r="B568" s="1" t="s">
        <v>315</v>
      </c>
      <c r="C568" s="1" t="s">
        <v>316</v>
      </c>
      <c r="D568" s="1" t="n">
        <v>2</v>
      </c>
      <c r="E568" s="1"/>
      <c r="F568" s="1" t="n">
        <v>1</v>
      </c>
      <c r="G568" s="1" t="n">
        <v>1</v>
      </c>
      <c r="H568" s="1" t="n">
        <v>1</v>
      </c>
      <c r="I568" s="64" t="n">
        <f aca="false">+H568/D568*100</f>
        <v>50</v>
      </c>
    </row>
    <row r="569" customFormat="false" ht="12.8" hidden="false" customHeight="false" outlineLevel="0" collapsed="false">
      <c r="A569" s="271" t="n">
        <v>2023</v>
      </c>
      <c r="B569" s="1" t="s">
        <v>327</v>
      </c>
      <c r="C569" s="1" t="s">
        <v>328</v>
      </c>
      <c r="D569" s="1" t="n">
        <v>205</v>
      </c>
      <c r="E569" s="1" t="n">
        <v>43</v>
      </c>
      <c r="F569" s="1" t="n">
        <v>34</v>
      </c>
      <c r="G569" s="1" t="n">
        <v>128</v>
      </c>
      <c r="H569" s="1" t="n">
        <v>77</v>
      </c>
      <c r="I569" s="64" t="n">
        <f aca="false">+H569/D569*100</f>
        <v>37.5609756097561</v>
      </c>
    </row>
    <row r="570" customFormat="false" ht="12.8" hidden="false" customHeight="false" outlineLevel="0" collapsed="false">
      <c r="A570" s="271" t="n">
        <v>2023</v>
      </c>
      <c r="B570" s="1" t="s">
        <v>329</v>
      </c>
      <c r="C570" s="150" t="s">
        <v>330</v>
      </c>
      <c r="D570" s="1" t="n">
        <v>172</v>
      </c>
      <c r="E570" s="1" t="n">
        <v>93</v>
      </c>
      <c r="F570" s="1" t="n">
        <v>9</v>
      </c>
      <c r="G570" s="1" t="n">
        <v>70</v>
      </c>
      <c r="H570" s="1" t="n">
        <v>102</v>
      </c>
      <c r="I570" s="64" t="n">
        <f aca="false">+H570/D570*100</f>
        <v>59.3023255813954</v>
      </c>
    </row>
    <row r="571" customFormat="false" ht="12.8" hidden="false" customHeight="false" outlineLevel="0" collapsed="false">
      <c r="A571" s="271" t="n">
        <v>2023</v>
      </c>
      <c r="B571" s="1" t="s">
        <v>319</v>
      </c>
      <c r="C571" s="137" t="s">
        <v>320</v>
      </c>
      <c r="D571" s="1"/>
      <c r="E571" s="1"/>
      <c r="F571" s="1"/>
      <c r="G571" s="1" t="n">
        <v>0</v>
      </c>
      <c r="H571" s="1" t="n">
        <v>0</v>
      </c>
      <c r="I571" s="64" t="e">
        <f aca="false">+H571/D571*100</f>
        <v>#DIV/0!</v>
      </c>
    </row>
    <row r="572" customFormat="false" ht="12.8" hidden="false" customHeight="false" outlineLevel="0" collapsed="false">
      <c r="A572" s="271" t="n">
        <v>2023</v>
      </c>
      <c r="B572" s="1" t="s">
        <v>333</v>
      </c>
      <c r="C572" s="1" t="s">
        <v>334</v>
      </c>
      <c r="D572" s="1" t="n">
        <v>3</v>
      </c>
      <c r="E572" s="1" t="n">
        <v>2</v>
      </c>
      <c r="F572" s="1"/>
      <c r="G572" s="1" t="n">
        <v>1</v>
      </c>
      <c r="H572" s="1" t="n">
        <v>2</v>
      </c>
      <c r="I572" s="64" t="n">
        <f aca="false">+H572/D572*100</f>
        <v>66.6666666666667</v>
      </c>
    </row>
    <row r="573" customFormat="false" ht="12.8" hidden="false" customHeight="false" outlineLevel="0" collapsed="false">
      <c r="A573" s="271" t="n">
        <v>2023</v>
      </c>
      <c r="B573" s="1" t="s">
        <v>341</v>
      </c>
      <c r="C573" s="1" t="s">
        <v>342</v>
      </c>
      <c r="D573" s="1" t="n">
        <v>1</v>
      </c>
      <c r="E573" s="1"/>
      <c r="F573" s="1"/>
      <c r="G573" s="1" t="n">
        <v>1</v>
      </c>
      <c r="H573" s="1" t="n">
        <v>0</v>
      </c>
      <c r="I573" s="64" t="n">
        <f aca="false">+H573/D573*100</f>
        <v>0</v>
      </c>
    </row>
    <row r="574" customFormat="false" ht="12.8" hidden="false" customHeight="false" outlineLevel="0" collapsed="false">
      <c r="A574" s="271" t="n">
        <v>2023</v>
      </c>
      <c r="B574" s="1" t="s">
        <v>337</v>
      </c>
      <c r="C574" s="137" t="s">
        <v>338</v>
      </c>
      <c r="D574" s="1" t="n">
        <v>7</v>
      </c>
      <c r="E574" s="1"/>
      <c r="F574" s="1"/>
      <c r="G574" s="1" t="n">
        <v>7</v>
      </c>
      <c r="H574" s="1" t="n">
        <v>0</v>
      </c>
      <c r="I574" s="64" t="n">
        <f aca="false">+H574/D574*100</f>
        <v>0</v>
      </c>
    </row>
    <row r="575" customFormat="false" ht="12.8" hidden="false" customHeight="false" outlineLevel="0" collapsed="false">
      <c r="A575" s="271" t="n">
        <v>2023</v>
      </c>
      <c r="B575" s="1" t="s">
        <v>373</v>
      </c>
      <c r="C575" s="150" t="s">
        <v>374</v>
      </c>
      <c r="D575" s="1" t="n">
        <v>84</v>
      </c>
      <c r="E575" s="1" t="n">
        <v>9</v>
      </c>
      <c r="F575" s="1" t="n">
        <v>4</v>
      </c>
      <c r="G575" s="1" t="n">
        <v>71</v>
      </c>
      <c r="H575" s="1" t="n">
        <v>13</v>
      </c>
      <c r="I575" s="64" t="n">
        <f aca="false">+H575/D575*100</f>
        <v>15.4761904761905</v>
      </c>
    </row>
    <row r="576" customFormat="false" ht="12.8" hidden="false" customHeight="false" outlineLevel="0" collapsed="false">
      <c r="A576" s="271" t="n">
        <v>2023</v>
      </c>
      <c r="B576" s="1" t="s">
        <v>345</v>
      </c>
      <c r="C576" s="1" t="s">
        <v>346</v>
      </c>
      <c r="D576" s="1" t="n">
        <v>39</v>
      </c>
      <c r="E576" s="1" t="n">
        <v>12</v>
      </c>
      <c r="F576" s="1" t="n">
        <v>1</v>
      </c>
      <c r="G576" s="1" t="n">
        <v>26</v>
      </c>
      <c r="H576" s="1" t="n">
        <v>13</v>
      </c>
      <c r="I576" s="64" t="n">
        <f aca="false">+H576/D576*100</f>
        <v>33.3333333333333</v>
      </c>
    </row>
    <row r="577" customFormat="false" ht="12.8" hidden="false" customHeight="false" outlineLevel="0" collapsed="false">
      <c r="A577" s="271" t="n">
        <v>2023</v>
      </c>
      <c r="B577" s="1" t="s">
        <v>349</v>
      </c>
      <c r="C577" s="1" t="s">
        <v>350</v>
      </c>
      <c r="D577" s="1" t="n">
        <v>11</v>
      </c>
      <c r="E577" s="1" t="n">
        <v>4</v>
      </c>
      <c r="F577" s="1"/>
      <c r="G577" s="1" t="n">
        <v>7</v>
      </c>
      <c r="H577" s="1" t="n">
        <v>4</v>
      </c>
      <c r="I577" s="64" t="n">
        <f aca="false">+H577/D577*100</f>
        <v>36.3636363636364</v>
      </c>
    </row>
    <row r="578" customFormat="false" ht="12.8" hidden="false" customHeight="false" outlineLevel="0" collapsed="false">
      <c r="A578" s="271" t="n">
        <v>2023</v>
      </c>
      <c r="B578" s="1" t="s">
        <v>608</v>
      </c>
      <c r="C578" s="1" t="s">
        <v>609</v>
      </c>
      <c r="D578" s="1" t="n">
        <v>694</v>
      </c>
      <c r="E578" s="1" t="n">
        <v>26</v>
      </c>
      <c r="F578" s="1" t="n">
        <v>39</v>
      </c>
      <c r="G578" s="1" t="n">
        <v>629</v>
      </c>
      <c r="H578" s="1" t="n">
        <v>65</v>
      </c>
      <c r="I578" s="64" t="n">
        <f aca="false">+H578/D578*100</f>
        <v>9.36599423631124</v>
      </c>
    </row>
    <row r="579" customFormat="false" ht="12.8" hidden="false" customHeight="false" outlineLevel="0" collapsed="false">
      <c r="A579" s="271" t="n">
        <v>2023</v>
      </c>
      <c r="B579" s="1" t="s">
        <v>369</v>
      </c>
      <c r="C579" s="150" t="s">
        <v>370</v>
      </c>
      <c r="D579" s="1" t="n">
        <v>19</v>
      </c>
      <c r="E579" s="1" t="n">
        <v>9</v>
      </c>
      <c r="F579" s="1"/>
      <c r="G579" s="1" t="n">
        <v>10</v>
      </c>
      <c r="H579" s="1" t="n">
        <v>9</v>
      </c>
      <c r="I579" s="64" t="n">
        <f aca="false">+H579/D579*100</f>
        <v>47.3684210526316</v>
      </c>
    </row>
    <row r="580" customFormat="false" ht="12.8" hidden="false" customHeight="false" outlineLevel="0" collapsed="false">
      <c r="A580" s="271" t="n">
        <v>2023</v>
      </c>
      <c r="B580" s="1" t="s">
        <v>377</v>
      </c>
      <c r="C580" s="1" t="s">
        <v>378</v>
      </c>
      <c r="D580" s="1" t="n">
        <v>6</v>
      </c>
      <c r="E580" s="1" t="n">
        <v>1</v>
      </c>
      <c r="F580" s="1"/>
      <c r="G580" s="1" t="n">
        <v>5</v>
      </c>
      <c r="H580" s="1" t="n">
        <v>1</v>
      </c>
      <c r="I580" s="64" t="n">
        <f aca="false">+H580/D580*100</f>
        <v>16.6666666666667</v>
      </c>
    </row>
    <row r="581" customFormat="false" ht="12.8" hidden="false" customHeight="false" outlineLevel="0" collapsed="false">
      <c r="A581" s="271" t="n">
        <v>2023</v>
      </c>
      <c r="B581" s="1" t="s">
        <v>381</v>
      </c>
      <c r="C581" s="1" t="s">
        <v>382</v>
      </c>
      <c r="D581" s="1" t="n">
        <v>106</v>
      </c>
      <c r="E581" s="1" t="n">
        <v>13</v>
      </c>
      <c r="F581" s="1" t="n">
        <v>5</v>
      </c>
      <c r="G581" s="1" t="n">
        <v>88</v>
      </c>
      <c r="H581" s="1" t="n">
        <v>18</v>
      </c>
      <c r="I581" s="64" t="n">
        <f aca="false">+H581/D581*100</f>
        <v>16.9811320754717</v>
      </c>
    </row>
    <row r="582" customFormat="false" ht="12.8" hidden="false" customHeight="false" outlineLevel="0" collapsed="false">
      <c r="A582" s="271" t="n">
        <v>2023</v>
      </c>
      <c r="B582" s="1" t="s">
        <v>393</v>
      </c>
      <c r="C582" s="1" t="s">
        <v>394</v>
      </c>
      <c r="D582" s="1" t="n">
        <v>65</v>
      </c>
      <c r="E582" s="1" t="n">
        <v>5</v>
      </c>
      <c r="F582" s="1" t="n">
        <v>2</v>
      </c>
      <c r="G582" s="1" t="n">
        <v>58</v>
      </c>
      <c r="H582" s="1" t="n">
        <v>7</v>
      </c>
      <c r="I582" s="64" t="n">
        <f aca="false">+H582/D582*100</f>
        <v>10.7692307692308</v>
      </c>
    </row>
    <row r="583" customFormat="false" ht="12.8" hidden="false" customHeight="false" outlineLevel="0" collapsed="false">
      <c r="A583" s="271" t="n">
        <v>2023</v>
      </c>
      <c r="B583" s="1" t="s">
        <v>397</v>
      </c>
      <c r="C583" s="1" t="s">
        <v>398</v>
      </c>
      <c r="D583" s="1" t="n">
        <v>132</v>
      </c>
      <c r="E583" s="1" t="n">
        <v>10</v>
      </c>
      <c r="F583" s="1" t="n">
        <v>19</v>
      </c>
      <c r="G583" s="1" t="n">
        <v>103</v>
      </c>
      <c r="H583" s="1" t="n">
        <v>29</v>
      </c>
      <c r="I583" s="64" t="n">
        <f aca="false">+H583/D583*100</f>
        <v>21.969696969697</v>
      </c>
    </row>
    <row r="584" customFormat="false" ht="12.8" hidden="false" customHeight="false" outlineLevel="0" collapsed="false">
      <c r="A584" s="271" t="n">
        <v>2023</v>
      </c>
      <c r="B584" s="1" t="s">
        <v>417</v>
      </c>
      <c r="C584" s="1" t="s">
        <v>418</v>
      </c>
      <c r="D584" s="1" t="n">
        <v>117</v>
      </c>
      <c r="E584" s="1"/>
      <c r="F584" s="1" t="n">
        <v>3</v>
      </c>
      <c r="G584" s="1" t="n">
        <v>114</v>
      </c>
      <c r="H584" s="1" t="n">
        <v>3</v>
      </c>
      <c r="I584" s="64" t="n">
        <f aca="false">+H584/D584*100</f>
        <v>2.56410256410256</v>
      </c>
    </row>
    <row r="585" customFormat="false" ht="12.8" hidden="false" customHeight="false" outlineLevel="0" collapsed="false">
      <c r="A585" s="271" t="n">
        <v>2023</v>
      </c>
      <c r="B585" s="1" t="s">
        <v>413</v>
      </c>
      <c r="C585" s="1" t="s">
        <v>414</v>
      </c>
      <c r="D585" s="1" t="n">
        <v>346</v>
      </c>
      <c r="E585" s="1" t="n">
        <v>3</v>
      </c>
      <c r="F585" s="1" t="n">
        <v>1</v>
      </c>
      <c r="G585" s="1" t="n">
        <v>342</v>
      </c>
      <c r="H585" s="1" t="n">
        <v>4</v>
      </c>
      <c r="I585" s="64" t="n">
        <f aca="false">+H585/D585*100</f>
        <v>1.15606936416185</v>
      </c>
    </row>
    <row r="586" customFormat="false" ht="12.8" hidden="false" customHeight="false" outlineLevel="0" collapsed="false">
      <c r="A586" s="271" t="n">
        <v>2023</v>
      </c>
      <c r="B586" s="1" t="s">
        <v>445</v>
      </c>
      <c r="C586" s="1" t="s">
        <v>446</v>
      </c>
      <c r="D586" s="1" t="n">
        <v>1</v>
      </c>
      <c r="E586" s="1"/>
      <c r="F586" s="1"/>
      <c r="G586" s="1" t="n">
        <v>1</v>
      </c>
      <c r="H586" s="1" t="n">
        <v>0</v>
      </c>
      <c r="I586" s="64" t="n">
        <f aca="false">+H586/D586*100</f>
        <v>0</v>
      </c>
    </row>
    <row r="587" customFormat="false" ht="12.8" hidden="false" customHeight="false" outlineLevel="0" collapsed="false">
      <c r="A587" s="271" t="n">
        <v>2023</v>
      </c>
      <c r="B587" s="1" t="s">
        <v>421</v>
      </c>
      <c r="C587" s="137" t="s">
        <v>422</v>
      </c>
      <c r="D587" s="1" t="n">
        <v>916</v>
      </c>
      <c r="E587" s="1" t="n">
        <v>102</v>
      </c>
      <c r="F587" s="1" t="n">
        <v>83</v>
      </c>
      <c r="G587" s="1" t="n">
        <v>731</v>
      </c>
      <c r="H587" s="1" t="n">
        <v>185</v>
      </c>
      <c r="I587" s="64" t="n">
        <f aca="false">+H587/D587*100</f>
        <v>20.1965065502183</v>
      </c>
    </row>
    <row r="588" customFormat="false" ht="12.8" hidden="false" customHeight="false" outlineLevel="0" collapsed="false">
      <c r="A588" s="271" t="n">
        <v>2023</v>
      </c>
      <c r="B588" s="1" t="s">
        <v>401</v>
      </c>
      <c r="C588" s="1" t="s">
        <v>402</v>
      </c>
      <c r="D588" s="1" t="n">
        <v>244</v>
      </c>
      <c r="E588" s="1" t="n">
        <v>24</v>
      </c>
      <c r="F588" s="1" t="n">
        <v>10</v>
      </c>
      <c r="G588" s="1" t="n">
        <v>210</v>
      </c>
      <c r="H588" s="1" t="n">
        <v>34</v>
      </c>
      <c r="I588" s="64" t="n">
        <f aca="false">+H588/D588*100</f>
        <v>13.9344262295082</v>
      </c>
    </row>
    <row r="589" customFormat="false" ht="12.8" hidden="false" customHeight="false" outlineLevel="0" collapsed="false">
      <c r="A589" s="271" t="n">
        <v>2023</v>
      </c>
      <c r="B589" s="1" t="s">
        <v>437</v>
      </c>
      <c r="C589" s="1" t="s">
        <v>438</v>
      </c>
      <c r="D589" s="1" t="n">
        <v>4</v>
      </c>
      <c r="E589" s="1"/>
      <c r="F589" s="1"/>
      <c r="G589" s="1" t="n">
        <v>4</v>
      </c>
      <c r="H589" s="1" t="n">
        <v>0</v>
      </c>
      <c r="I589" s="64" t="n">
        <f aca="false">+H589/D589*100</f>
        <v>0</v>
      </c>
    </row>
    <row r="590" customFormat="false" ht="12.8" hidden="false" customHeight="false" outlineLevel="0" collapsed="false">
      <c r="A590" s="271" t="n">
        <v>2023</v>
      </c>
      <c r="B590" s="1" t="s">
        <v>433</v>
      </c>
      <c r="C590" s="1" t="s">
        <v>434</v>
      </c>
      <c r="D590" s="1" t="n">
        <v>1133</v>
      </c>
      <c r="E590" s="1" t="n">
        <v>152</v>
      </c>
      <c r="F590" s="1" t="n">
        <v>24</v>
      </c>
      <c r="G590" s="1" t="n">
        <v>957</v>
      </c>
      <c r="H590" s="1" t="n">
        <v>176</v>
      </c>
      <c r="I590" s="64" t="n">
        <f aca="false">+H590/D590*100</f>
        <v>15.5339805825243</v>
      </c>
    </row>
    <row r="591" customFormat="false" ht="12.8" hidden="false" customHeight="false" outlineLevel="0" collapsed="false">
      <c r="A591" s="271" t="n">
        <v>2023</v>
      </c>
      <c r="B591" s="1" t="s">
        <v>441</v>
      </c>
      <c r="C591" s="1" t="s">
        <v>442</v>
      </c>
      <c r="D591" s="1" t="n">
        <v>11</v>
      </c>
      <c r="E591" s="1"/>
      <c r="F591" s="1" t="n">
        <v>1</v>
      </c>
      <c r="G591" s="1" t="n">
        <v>10</v>
      </c>
      <c r="H591" s="1" t="n">
        <v>1</v>
      </c>
      <c r="I591" s="64" t="n">
        <f aca="false">+H591/D591*100</f>
        <v>9.09090909090909</v>
      </c>
    </row>
    <row r="592" customFormat="false" ht="12.8" hidden="false" customHeight="false" outlineLevel="0" collapsed="false">
      <c r="A592" s="271" t="n">
        <v>2023</v>
      </c>
      <c r="B592" s="1" t="s">
        <v>405</v>
      </c>
      <c r="C592" s="1" t="s">
        <v>406</v>
      </c>
      <c r="D592" s="1" t="n">
        <v>102</v>
      </c>
      <c r="E592" s="1"/>
      <c r="F592" s="1" t="n">
        <v>2</v>
      </c>
      <c r="G592" s="1" t="n">
        <v>100</v>
      </c>
      <c r="H592" s="1" t="n">
        <v>2</v>
      </c>
      <c r="I592" s="64" t="n">
        <f aca="false">+H592/D592*100</f>
        <v>1.96078431372549</v>
      </c>
    </row>
    <row r="593" customFormat="false" ht="12.8" hidden="false" customHeight="false" outlineLevel="0" collapsed="false">
      <c r="A593" s="271" t="n">
        <v>2023</v>
      </c>
      <c r="B593" s="1" t="s">
        <v>429</v>
      </c>
      <c r="C593" s="1" t="s">
        <v>430</v>
      </c>
      <c r="D593" s="1" t="n">
        <v>49</v>
      </c>
      <c r="E593" s="1" t="n">
        <v>1</v>
      </c>
      <c r="F593" s="1" t="n">
        <v>2</v>
      </c>
      <c r="G593" s="1" t="n">
        <v>46</v>
      </c>
      <c r="H593" s="1" t="n">
        <v>3</v>
      </c>
      <c r="I593" s="64" t="n">
        <f aca="false">+H593/D593*100</f>
        <v>6.12244897959184</v>
      </c>
    </row>
    <row r="594" customFormat="false" ht="12.8" hidden="false" customHeight="false" outlineLevel="0" collapsed="false">
      <c r="A594" s="271" t="n">
        <v>2023</v>
      </c>
      <c r="B594" s="1" t="s">
        <v>409</v>
      </c>
      <c r="C594" s="1" t="s">
        <v>410</v>
      </c>
      <c r="D594" s="1" t="n">
        <v>16</v>
      </c>
      <c r="E594" s="1"/>
      <c r="F594" s="1" t="n">
        <v>1</v>
      </c>
      <c r="G594" s="1" t="n">
        <v>15</v>
      </c>
      <c r="H594" s="1" t="n">
        <v>1</v>
      </c>
      <c r="I594" s="64" t="n">
        <f aca="false">+H594/D594*100</f>
        <v>6.25</v>
      </c>
    </row>
    <row r="595" customFormat="false" ht="12.8" hidden="false" customHeight="false" outlineLevel="0" collapsed="false">
      <c r="A595" s="271" t="n">
        <v>2023</v>
      </c>
      <c r="B595" s="1" t="s">
        <v>449</v>
      </c>
      <c r="C595" s="137" t="s">
        <v>450</v>
      </c>
      <c r="D595" s="1" t="n">
        <v>6</v>
      </c>
      <c r="E595" s="1" t="n">
        <v>1</v>
      </c>
      <c r="F595" s="1"/>
      <c r="G595" s="1" t="n">
        <v>5</v>
      </c>
      <c r="H595" s="1" t="n">
        <v>1</v>
      </c>
      <c r="I595" s="64" t="n">
        <f aca="false">+H595/D595*100</f>
        <v>16.6666666666667</v>
      </c>
    </row>
    <row r="596" customFormat="false" ht="12.8" hidden="false" customHeight="false" outlineLevel="0" collapsed="false">
      <c r="A596" s="271" t="n">
        <v>2023</v>
      </c>
      <c r="B596" s="1" t="s">
        <v>102</v>
      </c>
      <c r="C596" s="1" t="s">
        <v>465</v>
      </c>
      <c r="D596" s="1" t="n">
        <v>114</v>
      </c>
      <c r="E596" s="1" t="n">
        <v>6</v>
      </c>
      <c r="F596" s="1" t="n">
        <v>15</v>
      </c>
      <c r="G596" s="1" t="n">
        <v>93</v>
      </c>
      <c r="H596" s="1" t="n">
        <v>21</v>
      </c>
      <c r="I596" s="64" t="n">
        <f aca="false">+H596/D596*100</f>
        <v>18.4210526315789</v>
      </c>
    </row>
    <row r="597" customFormat="false" ht="12.8" hidden="false" customHeight="false" outlineLevel="0" collapsed="false">
      <c r="A597" s="271" t="n">
        <v>2023</v>
      </c>
      <c r="B597" s="1" t="s">
        <v>461</v>
      </c>
      <c r="C597" s="1" t="s">
        <v>462</v>
      </c>
      <c r="D597" s="1" t="n">
        <v>33</v>
      </c>
      <c r="E597" s="1" t="n">
        <v>11</v>
      </c>
      <c r="F597" s="1" t="n">
        <v>1</v>
      </c>
      <c r="G597" s="1" t="n">
        <v>21</v>
      </c>
      <c r="H597" s="1" t="n">
        <v>12</v>
      </c>
      <c r="I597" s="64" t="n">
        <f aca="false">+H597/D597*100</f>
        <v>36.3636363636364</v>
      </c>
    </row>
    <row r="598" customFormat="false" ht="12.8" hidden="false" customHeight="false" outlineLevel="0" collapsed="false">
      <c r="A598" s="271" t="n">
        <v>2023</v>
      </c>
      <c r="B598" s="1" t="s">
        <v>453</v>
      </c>
      <c r="C598" s="1" t="s">
        <v>454</v>
      </c>
      <c r="D598" s="1" t="n">
        <v>69</v>
      </c>
      <c r="E598" s="1" t="n">
        <v>10</v>
      </c>
      <c r="F598" s="1" t="n">
        <v>12</v>
      </c>
      <c r="G598" s="1" t="n">
        <v>47</v>
      </c>
      <c r="H598" s="1" t="n">
        <v>22</v>
      </c>
      <c r="I598" s="64" t="n">
        <f aca="false">+H598/D598*100</f>
        <v>31.8840579710145</v>
      </c>
    </row>
    <row r="599" customFormat="false" ht="12.8" hidden="false" customHeight="false" outlineLevel="0" collapsed="false">
      <c r="A599" s="271" t="n">
        <v>2023</v>
      </c>
      <c r="B599" s="1" t="s">
        <v>457</v>
      </c>
      <c r="C599" s="137" t="s">
        <v>458</v>
      </c>
      <c r="D599" s="1" t="n">
        <v>2834</v>
      </c>
      <c r="E599" s="1" t="n">
        <v>432</v>
      </c>
      <c r="F599" s="1" t="n">
        <v>76</v>
      </c>
      <c r="G599" s="1" t="n">
        <v>2326</v>
      </c>
      <c r="H599" s="1" t="n">
        <v>508</v>
      </c>
      <c r="I599" s="64" t="n">
        <f aca="false">+H599/D599*100</f>
        <v>17.9251940719831</v>
      </c>
    </row>
    <row r="600" customFormat="false" ht="12.8" hidden="false" customHeight="false" outlineLevel="0" collapsed="false">
      <c r="A600" s="271" t="n">
        <v>2023</v>
      </c>
      <c r="B600" s="1" t="s">
        <v>588</v>
      </c>
      <c r="C600" s="1" t="s">
        <v>589</v>
      </c>
      <c r="D600" s="1" t="n">
        <v>35</v>
      </c>
      <c r="E600" s="1" t="n">
        <v>8</v>
      </c>
      <c r="F600" s="1"/>
      <c r="G600" s="1" t="n">
        <v>27</v>
      </c>
      <c r="H600" s="1" t="n">
        <v>8</v>
      </c>
      <c r="I600" s="64" t="n">
        <f aca="false">+H600/D600*100</f>
        <v>22.8571428571429</v>
      </c>
    </row>
    <row r="601" customFormat="false" ht="12.8" hidden="false" customHeight="false" outlineLevel="0" collapsed="false">
      <c r="A601" s="271" t="n">
        <v>2023</v>
      </c>
      <c r="B601" s="1" t="s">
        <v>596</v>
      </c>
      <c r="C601" s="150" t="s">
        <v>597</v>
      </c>
      <c r="D601" s="1" t="n">
        <v>8</v>
      </c>
      <c r="E601" s="1" t="n">
        <v>2</v>
      </c>
      <c r="F601" s="1"/>
      <c r="G601" s="1" t="n">
        <v>6</v>
      </c>
      <c r="H601" s="1" t="n">
        <v>2</v>
      </c>
      <c r="I601" s="64" t="n">
        <f aca="false">+H601/D601*100</f>
        <v>25</v>
      </c>
    </row>
    <row r="602" customFormat="false" ht="12.8" hidden="false" customHeight="false" outlineLevel="0" collapsed="false">
      <c r="A602" s="271" t="n">
        <v>2023</v>
      </c>
      <c r="B602" s="1" t="s">
        <v>476</v>
      </c>
      <c r="C602" s="1" t="s">
        <v>477</v>
      </c>
      <c r="D602" s="1" t="n">
        <v>1397</v>
      </c>
      <c r="E602" s="1" t="n">
        <v>98</v>
      </c>
      <c r="F602" s="1" t="n">
        <v>22</v>
      </c>
      <c r="G602" s="1" t="n">
        <v>1277</v>
      </c>
      <c r="H602" s="1" t="n">
        <v>120</v>
      </c>
      <c r="I602" s="64" t="n">
        <f aca="false">+H602/D602*100</f>
        <v>8.58983536148891</v>
      </c>
    </row>
    <row r="603" customFormat="false" ht="12.8" hidden="false" customHeight="false" outlineLevel="0" collapsed="false">
      <c r="A603" s="271" t="n">
        <v>2023</v>
      </c>
      <c r="B603" s="1" t="s">
        <v>484</v>
      </c>
      <c r="C603" s="1" t="s">
        <v>485</v>
      </c>
      <c r="D603" s="1" t="n">
        <v>65</v>
      </c>
      <c r="E603" s="1" t="n">
        <v>15</v>
      </c>
      <c r="F603" s="1" t="n">
        <v>15</v>
      </c>
      <c r="G603" s="1" t="n">
        <v>35</v>
      </c>
      <c r="H603" s="1" t="n">
        <v>0</v>
      </c>
      <c r="I603" s="64" t="n">
        <f aca="false">+H603/D603*100</f>
        <v>0</v>
      </c>
    </row>
    <row r="604" customFormat="false" ht="12.8" hidden="false" customHeight="false" outlineLevel="0" collapsed="false">
      <c r="A604" s="271" t="n">
        <v>2023</v>
      </c>
      <c r="B604" s="1" t="s">
        <v>492</v>
      </c>
      <c r="C604" s="1" t="s">
        <v>493</v>
      </c>
      <c r="D604" s="1" t="n">
        <v>3</v>
      </c>
      <c r="E604" s="1"/>
      <c r="F604" s="1" t="n">
        <v>1</v>
      </c>
      <c r="G604" s="1" t="n">
        <v>2</v>
      </c>
      <c r="H604" s="1" t="n">
        <v>1</v>
      </c>
      <c r="I604" s="64" t="n">
        <f aca="false">+H604/D604*100</f>
        <v>33.3333333333333</v>
      </c>
    </row>
    <row r="605" customFormat="false" ht="12.8" hidden="false" customHeight="false" outlineLevel="0" collapsed="false">
      <c r="A605" s="271" t="n">
        <v>2023</v>
      </c>
      <c r="B605" s="1" t="s">
        <v>468</v>
      </c>
      <c r="C605" s="1" t="s">
        <v>469</v>
      </c>
      <c r="D605" s="1" t="n">
        <v>182</v>
      </c>
      <c r="E605" s="1" t="n">
        <v>4</v>
      </c>
      <c r="F605" s="1" t="n">
        <v>16</v>
      </c>
      <c r="G605" s="1" t="n">
        <v>162</v>
      </c>
      <c r="H605" s="1" t="n">
        <v>20</v>
      </c>
      <c r="I605" s="64" t="n">
        <f aca="false">+H605/D605*100</f>
        <v>10.989010989011</v>
      </c>
    </row>
    <row r="606" customFormat="false" ht="12.8" hidden="false" customHeight="false" outlineLevel="0" collapsed="false">
      <c r="A606" s="271" t="n">
        <v>2023</v>
      </c>
      <c r="B606" s="1" t="s">
        <v>472</v>
      </c>
      <c r="C606" s="1" t="s">
        <v>473</v>
      </c>
      <c r="D606" s="1" t="n">
        <v>1</v>
      </c>
      <c r="E606" s="1"/>
      <c r="F606" s="1"/>
      <c r="G606" s="1" t="n">
        <v>1</v>
      </c>
      <c r="H606" s="1" t="n">
        <v>0</v>
      </c>
      <c r="I606" s="64" t="n">
        <f aca="false">+H606/D606*100</f>
        <v>0</v>
      </c>
    </row>
    <row r="607" customFormat="false" ht="12.8" hidden="false" customHeight="false" outlineLevel="0" collapsed="false">
      <c r="A607" s="271" t="n">
        <v>2023</v>
      </c>
      <c r="B607" s="1" t="s">
        <v>480</v>
      </c>
      <c r="C607" s="1" t="s">
        <v>481</v>
      </c>
      <c r="D607" s="1" t="n">
        <v>1</v>
      </c>
      <c r="E607" s="1"/>
      <c r="F607" s="1"/>
      <c r="G607" s="1" t="n">
        <v>1</v>
      </c>
      <c r="H607" s="1" t="n">
        <v>0</v>
      </c>
      <c r="I607" s="64" t="n">
        <f aca="false">+H607/D607*100</f>
        <v>0</v>
      </c>
    </row>
    <row r="608" customFormat="false" ht="12.8" hidden="false" customHeight="false" outlineLevel="0" collapsed="false">
      <c r="A608" s="271" t="n">
        <v>2023</v>
      </c>
      <c r="B608" s="1" t="s">
        <v>488</v>
      </c>
      <c r="C608" s="1" t="s">
        <v>489</v>
      </c>
      <c r="D608" s="1" t="n">
        <v>2</v>
      </c>
      <c r="E608" s="1"/>
      <c r="F608" s="1"/>
      <c r="G608" s="1" t="n">
        <v>2</v>
      </c>
      <c r="H608" s="1" t="n">
        <v>0</v>
      </c>
      <c r="I608" s="64" t="n">
        <f aca="false">+H608/D608*100</f>
        <v>0</v>
      </c>
    </row>
    <row r="609" customFormat="false" ht="12.8" hidden="false" customHeight="false" outlineLevel="0" collapsed="false">
      <c r="A609" s="271" t="n">
        <v>2023</v>
      </c>
      <c r="B609" s="1" t="s">
        <v>179</v>
      </c>
      <c r="C609" s="137" t="s">
        <v>180</v>
      </c>
      <c r="D609" s="1" t="n">
        <v>3765</v>
      </c>
      <c r="E609" s="1" t="n">
        <v>389</v>
      </c>
      <c r="F609" s="1" t="n">
        <v>329</v>
      </c>
      <c r="G609" s="1" t="n">
        <v>3047</v>
      </c>
      <c r="H609" s="1" t="n">
        <v>718</v>
      </c>
      <c r="I609" s="64" t="n">
        <f aca="false">+H609/D609*100</f>
        <v>19.070385126162</v>
      </c>
    </row>
    <row r="610" customFormat="false" ht="12.8" hidden="false" customHeight="false" outlineLevel="0" collapsed="false">
      <c r="A610" s="271" t="n">
        <v>2023</v>
      </c>
      <c r="B610" s="1" t="s">
        <v>231</v>
      </c>
      <c r="C610" s="1" t="s">
        <v>232</v>
      </c>
      <c r="D610" s="1" t="n">
        <v>117</v>
      </c>
      <c r="E610" s="1" t="n">
        <v>1</v>
      </c>
      <c r="F610" s="1" t="n">
        <v>1</v>
      </c>
      <c r="G610" s="1" t="n">
        <v>115</v>
      </c>
      <c r="H610" s="1" t="n">
        <v>2</v>
      </c>
      <c r="I610" s="64" t="n">
        <f aca="false">+H610/D610*100</f>
        <v>1.70940170940171</v>
      </c>
    </row>
    <row r="611" customFormat="false" ht="12.8" hidden="false" customHeight="false" outlineLevel="0" collapsed="false">
      <c r="A611" s="271" t="n">
        <v>2023</v>
      </c>
      <c r="B611" s="1" t="s">
        <v>500</v>
      </c>
      <c r="C611" s="1" t="s">
        <v>501</v>
      </c>
      <c r="D611" s="1" t="n">
        <v>1055</v>
      </c>
      <c r="E611" s="1" t="n">
        <v>253</v>
      </c>
      <c r="F611" s="1" t="n">
        <v>51</v>
      </c>
      <c r="G611" s="1" t="n">
        <v>751</v>
      </c>
      <c r="H611" s="1" t="n">
        <v>304</v>
      </c>
      <c r="I611" s="64" t="n">
        <f aca="false">+H611/D611*100</f>
        <v>28.8151658767773</v>
      </c>
    </row>
    <row r="612" customFormat="false" ht="12.8" hidden="false" customHeight="false" outlineLevel="0" collapsed="false">
      <c r="A612" s="271" t="n">
        <v>2023</v>
      </c>
      <c r="B612" s="1" t="s">
        <v>504</v>
      </c>
      <c r="C612" s="1" t="s">
        <v>505</v>
      </c>
      <c r="D612" s="1" t="n">
        <v>240</v>
      </c>
      <c r="E612" s="1" t="n">
        <v>58</v>
      </c>
      <c r="F612" s="1" t="n">
        <v>6</v>
      </c>
      <c r="G612" s="1" t="n">
        <f aca="false">+D612-E612-F612</f>
        <v>176</v>
      </c>
      <c r="H612" s="1" t="n">
        <v>64</v>
      </c>
      <c r="I612" s="64" t="n">
        <f aca="false">+H612/D612*100</f>
        <v>26.6666666666667</v>
      </c>
    </row>
    <row r="613" customFormat="false" ht="12.8" hidden="false" customHeight="false" outlineLevel="0" collapsed="false">
      <c r="A613" s="271" t="n">
        <v>2023</v>
      </c>
      <c r="B613" s="1" t="s">
        <v>247</v>
      </c>
      <c r="C613" s="137" t="s">
        <v>248</v>
      </c>
      <c r="D613" s="1" t="n">
        <v>126</v>
      </c>
      <c r="E613" s="1" t="n">
        <v>2</v>
      </c>
      <c r="F613" s="1" t="n">
        <v>2</v>
      </c>
      <c r="G613" s="1" t="n">
        <v>176</v>
      </c>
      <c r="H613" s="1" t="n">
        <v>4</v>
      </c>
      <c r="I613" s="64" t="n">
        <f aca="false">+H613/D613*100</f>
        <v>3.17460317460317</v>
      </c>
    </row>
    <row r="614" customFormat="false" ht="12.8" hidden="false" customHeight="false" outlineLevel="0" collapsed="false">
      <c r="A614" s="271" t="n">
        <v>2023</v>
      </c>
      <c r="B614" s="1" t="s">
        <v>361</v>
      </c>
      <c r="C614" s="1" t="s">
        <v>362</v>
      </c>
      <c r="D614" s="1" t="n">
        <v>1</v>
      </c>
      <c r="E614" s="1"/>
      <c r="F614" s="1"/>
      <c r="G614" s="1" t="n">
        <v>1</v>
      </c>
      <c r="H614" s="1" t="n">
        <v>0</v>
      </c>
      <c r="I614" s="64" t="n">
        <f aca="false">+H614/D614*100</f>
        <v>0</v>
      </c>
    </row>
    <row r="615" customFormat="false" ht="12.8" hidden="false" customHeight="false" outlineLevel="0" collapsed="false">
      <c r="A615" s="271" t="n">
        <v>2023</v>
      </c>
      <c r="B615" s="1" t="s">
        <v>385</v>
      </c>
      <c r="C615" s="1" t="s">
        <v>386</v>
      </c>
      <c r="D615" s="1" t="n">
        <v>7</v>
      </c>
      <c r="E615" s="1"/>
      <c r="F615" s="1" t="n">
        <v>1</v>
      </c>
      <c r="G615" s="1" t="n">
        <v>6</v>
      </c>
      <c r="H615" s="1" t="n">
        <v>1</v>
      </c>
      <c r="I615" s="64" t="n">
        <f aca="false">+H615/D615*100</f>
        <v>14.2857142857143</v>
      </c>
    </row>
    <row r="616" customFormat="false" ht="12.8" hidden="false" customHeight="false" outlineLevel="0" collapsed="false">
      <c r="A616" s="271" t="n">
        <v>2023</v>
      </c>
      <c r="B616" s="1" t="s">
        <v>536</v>
      </c>
      <c r="C616" s="1" t="s">
        <v>537</v>
      </c>
      <c r="D616" s="1" t="n">
        <v>20</v>
      </c>
      <c r="E616" s="1" t="n">
        <v>1</v>
      </c>
      <c r="F616" s="1" t="n">
        <v>4</v>
      </c>
      <c r="G616" s="1" t="n">
        <v>15</v>
      </c>
      <c r="H616" s="1" t="n">
        <v>5</v>
      </c>
      <c r="I616" s="64" t="n">
        <f aca="false">+H616/D616*100</f>
        <v>25</v>
      </c>
    </row>
    <row r="617" customFormat="false" ht="12.8" hidden="false" customHeight="false" outlineLevel="0" collapsed="false">
      <c r="A617" s="271" t="n">
        <v>2023</v>
      </c>
      <c r="B617" s="1" t="s">
        <v>520</v>
      </c>
      <c r="C617" s="1" t="s">
        <v>521</v>
      </c>
      <c r="D617" s="1" t="n">
        <v>754</v>
      </c>
      <c r="E617" s="1" t="n">
        <v>117</v>
      </c>
      <c r="F617" s="1" t="n">
        <v>37</v>
      </c>
      <c r="G617" s="1" t="n">
        <v>600</v>
      </c>
      <c r="H617" s="1" t="n">
        <v>154</v>
      </c>
      <c r="I617" s="64" t="n">
        <f aca="false">+H617/D617*100</f>
        <v>20.4244031830239</v>
      </c>
    </row>
    <row r="618" customFormat="false" ht="12.8" hidden="false" customHeight="false" outlineLevel="0" collapsed="false">
      <c r="A618" s="271" t="n">
        <v>2023</v>
      </c>
      <c r="B618" s="1" t="s">
        <v>496</v>
      </c>
      <c r="C618" s="1" t="s">
        <v>497</v>
      </c>
      <c r="D618" s="1" t="n">
        <v>225</v>
      </c>
      <c r="E618" s="1" t="n">
        <v>10</v>
      </c>
      <c r="F618" s="1" t="n">
        <v>2</v>
      </c>
      <c r="G618" s="1" t="n">
        <v>213</v>
      </c>
      <c r="H618" s="1" t="n">
        <v>12</v>
      </c>
      <c r="I618" s="64" t="n">
        <f aca="false">+H618/D618*100</f>
        <v>5.33333333333333</v>
      </c>
    </row>
    <row r="619" customFormat="false" ht="12.8" hidden="false" customHeight="false" outlineLevel="0" collapsed="false">
      <c r="A619" s="271" t="n">
        <v>2023</v>
      </c>
      <c r="B619" s="1" t="s">
        <v>516</v>
      </c>
      <c r="C619" s="1" t="s">
        <v>517</v>
      </c>
      <c r="D619" s="1" t="n">
        <v>306</v>
      </c>
      <c r="E619" s="1" t="n">
        <v>64</v>
      </c>
      <c r="F619" s="1" t="n">
        <v>15</v>
      </c>
      <c r="G619" s="1" t="n">
        <v>227</v>
      </c>
      <c r="H619" s="1" t="n">
        <v>79</v>
      </c>
      <c r="I619" s="64" t="n">
        <f aca="false">+H619/D619*100</f>
        <v>25.8169934640523</v>
      </c>
    </row>
    <row r="620" customFormat="false" ht="12.8" hidden="false" customHeight="false" outlineLevel="0" collapsed="false">
      <c r="A620" s="271" t="n">
        <v>2023</v>
      </c>
      <c r="B620" s="1" t="s">
        <v>524</v>
      </c>
      <c r="C620" s="137" t="s">
        <v>525</v>
      </c>
      <c r="D620" s="1" t="n">
        <v>2334</v>
      </c>
      <c r="E620" s="1" t="n">
        <v>233</v>
      </c>
      <c r="F620" s="1" t="n">
        <v>668</v>
      </c>
      <c r="G620" s="1" t="n">
        <v>1433</v>
      </c>
      <c r="H620" s="1" t="n">
        <v>901</v>
      </c>
      <c r="I620" s="64" t="n">
        <f aca="false">+H620/D620*100</f>
        <v>38.6032562125107</v>
      </c>
    </row>
    <row r="621" customFormat="false" ht="12.8" hidden="false" customHeight="false" outlineLevel="0" collapsed="false">
      <c r="A621" s="271" t="n">
        <v>2023</v>
      </c>
      <c r="B621" s="1" t="s">
        <v>512</v>
      </c>
      <c r="C621" s="137" t="s">
        <v>513</v>
      </c>
      <c r="D621" s="1" t="n">
        <v>951</v>
      </c>
      <c r="E621" s="1" t="n">
        <v>232</v>
      </c>
      <c r="F621" s="1" t="n">
        <v>306</v>
      </c>
      <c r="G621" s="1" t="n">
        <v>413</v>
      </c>
      <c r="H621" s="1" t="n">
        <v>538</v>
      </c>
      <c r="I621" s="64" t="n">
        <f aca="false">+H621/D621*100</f>
        <v>56.5720294426919</v>
      </c>
    </row>
    <row r="622" customFormat="false" ht="12.8" hidden="false" customHeight="false" outlineLevel="0" collapsed="false">
      <c r="A622" s="271" t="n">
        <v>2023</v>
      </c>
      <c r="B622" s="1" t="s">
        <v>532</v>
      </c>
      <c r="C622" s="150" t="s">
        <v>533</v>
      </c>
      <c r="D622" s="1" t="n">
        <v>16</v>
      </c>
      <c r="E622" s="1" t="n">
        <v>2</v>
      </c>
      <c r="F622" s="1" t="n">
        <v>5</v>
      </c>
      <c r="G622" s="1" t="n">
        <v>9</v>
      </c>
      <c r="H622" s="1" t="n">
        <v>7</v>
      </c>
      <c r="I622" s="64" t="n">
        <f aca="false">+H622/D622*100</f>
        <v>43.75</v>
      </c>
    </row>
    <row r="623" customFormat="false" ht="12.8" hidden="false" customHeight="false" outlineLevel="0" collapsed="false">
      <c r="A623" s="271" t="n">
        <v>2023</v>
      </c>
      <c r="B623" s="1" t="s">
        <v>389</v>
      </c>
      <c r="C623" s="1" t="s">
        <v>390</v>
      </c>
      <c r="D623" s="1" t="n">
        <v>1504</v>
      </c>
      <c r="E623" s="1" t="n">
        <v>304</v>
      </c>
      <c r="F623" s="1" t="n">
        <v>41</v>
      </c>
      <c r="G623" s="1" t="n">
        <v>1159</v>
      </c>
      <c r="H623" s="1" t="n">
        <v>345</v>
      </c>
      <c r="I623" s="64" t="n">
        <f aca="false">+H623/D623*100</f>
        <v>22.938829787234</v>
      </c>
    </row>
    <row r="624" customFormat="false" ht="12.8" hidden="false" customHeight="false" outlineLevel="0" collapsed="false">
      <c r="A624" s="271" t="n">
        <v>2023</v>
      </c>
      <c r="B624" s="1" t="s">
        <v>528</v>
      </c>
      <c r="C624" s="150" t="s">
        <v>529</v>
      </c>
      <c r="D624" s="1" t="n">
        <v>10</v>
      </c>
      <c r="E624" s="1"/>
      <c r="F624" s="1" t="n">
        <v>1</v>
      </c>
      <c r="G624" s="1" t="n">
        <v>9</v>
      </c>
      <c r="H624" s="1" t="n">
        <v>1</v>
      </c>
      <c r="I624" s="64" t="n">
        <f aca="false">+H624/D624*100</f>
        <v>10</v>
      </c>
    </row>
    <row r="625" customFormat="false" ht="12.8" hidden="false" customHeight="false" outlineLevel="0" collapsed="false">
      <c r="A625" s="271" t="n">
        <v>2023</v>
      </c>
      <c r="B625" s="1" t="s">
        <v>544</v>
      </c>
      <c r="C625" s="137" t="s">
        <v>545</v>
      </c>
      <c r="D625" s="1"/>
      <c r="E625" s="1"/>
      <c r="F625" s="1"/>
      <c r="G625" s="1" t="n">
        <v>0</v>
      </c>
      <c r="H625" s="1" t="n">
        <v>0</v>
      </c>
      <c r="I625" s="64" t="e">
        <f aca="false">+H625/D625*100</f>
        <v>#DIV/0!</v>
      </c>
    </row>
    <row r="626" customFormat="false" ht="12.8" hidden="false" customHeight="false" outlineLevel="0" collapsed="false">
      <c r="A626" s="271" t="n">
        <v>2023</v>
      </c>
      <c r="B626" s="1" t="s">
        <v>540</v>
      </c>
      <c r="C626" s="1" t="s">
        <v>541</v>
      </c>
      <c r="D626" s="1" t="n">
        <v>740</v>
      </c>
      <c r="E626" s="1" t="n">
        <v>454</v>
      </c>
      <c r="F626" s="1" t="n">
        <v>56</v>
      </c>
      <c r="G626" s="1" t="n">
        <v>230</v>
      </c>
      <c r="H626" s="1" t="n">
        <v>510</v>
      </c>
      <c r="I626" s="64" t="n">
        <f aca="false">+H626/D626*100</f>
        <v>68.9189189189189</v>
      </c>
    </row>
    <row r="627" customFormat="false" ht="12.8" hidden="false" customHeight="false" outlineLevel="0" collapsed="false">
      <c r="A627" s="271" t="n">
        <v>2023</v>
      </c>
      <c r="B627" s="1" t="s">
        <v>560</v>
      </c>
      <c r="C627" s="1" t="s">
        <v>561</v>
      </c>
      <c r="D627" s="1" t="n">
        <v>30</v>
      </c>
      <c r="E627" s="1" t="n">
        <v>11</v>
      </c>
      <c r="F627" s="1" t="n">
        <v>1</v>
      </c>
      <c r="G627" s="1" t="n">
        <v>18</v>
      </c>
      <c r="H627" s="1" t="n">
        <v>12</v>
      </c>
      <c r="I627" s="64" t="n">
        <f aca="false">+H627/D627*100</f>
        <v>40</v>
      </c>
    </row>
    <row r="628" customFormat="false" ht="12.8" hidden="false" customHeight="false" outlineLevel="0" collapsed="false">
      <c r="A628" s="271" t="n">
        <v>2023</v>
      </c>
      <c r="B628" s="1" t="s">
        <v>576</v>
      </c>
      <c r="C628" s="1" t="s">
        <v>577</v>
      </c>
      <c r="D628" s="1"/>
      <c r="E628" s="1"/>
      <c r="F628" s="1"/>
      <c r="G628" s="1" t="n">
        <v>0</v>
      </c>
      <c r="H628" s="1" t="n">
        <v>0</v>
      </c>
      <c r="I628" s="64" t="e">
        <f aca="false">+H628/D628*100</f>
        <v>#DIV/0!</v>
      </c>
    </row>
    <row r="629" customFormat="false" ht="12.8" hidden="false" customHeight="false" outlineLevel="0" collapsed="false">
      <c r="A629" s="271" t="n">
        <v>2023</v>
      </c>
      <c r="B629" s="1" t="s">
        <v>580</v>
      </c>
      <c r="C629" s="137" t="s">
        <v>581</v>
      </c>
      <c r="D629" s="1" t="n">
        <v>16</v>
      </c>
      <c r="E629" s="1" t="n">
        <v>2</v>
      </c>
      <c r="F629" s="1" t="n">
        <v>1</v>
      </c>
      <c r="G629" s="1" t="n">
        <v>13</v>
      </c>
      <c r="H629" s="1" t="n">
        <v>3</v>
      </c>
      <c r="I629" s="64" t="n">
        <f aca="false">+H629/D629*100</f>
        <v>18.75</v>
      </c>
    </row>
    <row r="630" customFormat="false" ht="12.8" hidden="false" customHeight="false" outlineLevel="0" collapsed="false">
      <c r="A630" s="271" t="n">
        <v>2023</v>
      </c>
      <c r="B630" s="1" t="s">
        <v>548</v>
      </c>
      <c r="C630" s="1" t="s">
        <v>549</v>
      </c>
      <c r="D630" s="1" t="n">
        <v>1054</v>
      </c>
      <c r="E630" s="1" t="n">
        <v>135</v>
      </c>
      <c r="F630" s="1" t="n">
        <v>40</v>
      </c>
      <c r="G630" s="1" t="n">
        <v>879</v>
      </c>
      <c r="H630" s="1" t="n">
        <v>175</v>
      </c>
      <c r="I630" s="64" t="n">
        <f aca="false">+H630/D630*100</f>
        <v>16.6034155597723</v>
      </c>
    </row>
    <row r="631" customFormat="false" ht="12.8" hidden="false" customHeight="false" outlineLevel="0" collapsed="false">
      <c r="A631" s="271" t="n">
        <v>2023</v>
      </c>
      <c r="B631" s="1" t="s">
        <v>556</v>
      </c>
      <c r="C631" s="137" t="s">
        <v>557</v>
      </c>
      <c r="D631" s="1" t="n">
        <v>6</v>
      </c>
      <c r="E631" s="1" t="n">
        <v>2</v>
      </c>
      <c r="F631" s="1"/>
      <c r="G631" s="1" t="n">
        <v>4</v>
      </c>
      <c r="H631" s="1" t="n">
        <v>2</v>
      </c>
      <c r="I631" s="64" t="n">
        <f aca="false">+H631/D631*100</f>
        <v>33.3333333333333</v>
      </c>
    </row>
    <row r="632" customFormat="false" ht="12.8" hidden="false" customHeight="false" outlineLevel="0" collapsed="false">
      <c r="A632" s="271" t="n">
        <v>2023</v>
      </c>
      <c r="B632" s="1" t="s">
        <v>552</v>
      </c>
      <c r="C632" s="1" t="s">
        <v>553</v>
      </c>
      <c r="D632" s="1" t="n">
        <v>134</v>
      </c>
      <c r="E632" s="1" t="n">
        <v>24</v>
      </c>
      <c r="F632" s="1" t="n">
        <v>6</v>
      </c>
      <c r="G632" s="1" t="n">
        <v>104</v>
      </c>
      <c r="H632" s="1" t="n">
        <v>30</v>
      </c>
      <c r="I632" s="64" t="n">
        <f aca="false">+H632/D632*100</f>
        <v>22.3880597014925</v>
      </c>
    </row>
    <row r="633" customFormat="false" ht="12.8" hidden="false" customHeight="false" outlineLevel="0" collapsed="false">
      <c r="A633" s="271" t="n">
        <v>2023</v>
      </c>
      <c r="B633" s="1" t="s">
        <v>626</v>
      </c>
      <c r="C633" s="1" t="s">
        <v>14</v>
      </c>
      <c r="D633" s="1" t="n">
        <v>66358</v>
      </c>
      <c r="E633" s="1" t="n">
        <v>9462</v>
      </c>
      <c r="F633" s="1" t="n">
        <v>4144</v>
      </c>
      <c r="G633" s="1" t="n">
        <v>52752</v>
      </c>
      <c r="H633" s="1" t="n">
        <v>13606</v>
      </c>
      <c r="I633" s="64" t="n">
        <f aca="false">+H633/D633*100</f>
        <v>20.5039332107658</v>
      </c>
    </row>
    <row r="634" customFormat="false" ht="12.8" hidden="false" customHeight="false" outlineLevel="0" collapsed="false">
      <c r="A634" s="271" t="n">
        <v>2023</v>
      </c>
      <c r="B634" s="1" t="s">
        <v>568</v>
      </c>
      <c r="C634" s="1" t="s">
        <v>569</v>
      </c>
      <c r="D634" s="1" t="n">
        <v>195</v>
      </c>
      <c r="E634" s="1" t="n">
        <v>10</v>
      </c>
      <c r="F634" s="1" t="n">
        <v>16</v>
      </c>
      <c r="G634" s="1" t="n">
        <v>169</v>
      </c>
      <c r="H634" s="1" t="n">
        <v>26</v>
      </c>
      <c r="I634" s="64" t="n">
        <f aca="false">+H634/D634*100</f>
        <v>13.3333333333333</v>
      </c>
    </row>
    <row r="635" customFormat="false" ht="12.8" hidden="false" customHeight="false" outlineLevel="0" collapsed="false">
      <c r="A635" s="271" t="n">
        <v>2023</v>
      </c>
      <c r="B635" s="1" t="s">
        <v>564</v>
      </c>
      <c r="C635" s="137" t="s">
        <v>565</v>
      </c>
      <c r="D635" s="1"/>
      <c r="E635" s="1"/>
      <c r="F635" s="1"/>
      <c r="G635" s="1" t="n">
        <v>0</v>
      </c>
      <c r="H635" s="1" t="n">
        <v>0</v>
      </c>
      <c r="I635" s="64" t="e">
        <f aca="false">+H635/D635*100</f>
        <v>#DIV/0!</v>
      </c>
    </row>
    <row r="636" customFormat="false" ht="12.8" hidden="false" customHeight="false" outlineLevel="0" collapsed="false">
      <c r="A636" s="271" t="n">
        <v>2023</v>
      </c>
      <c r="B636" s="1" t="s">
        <v>572</v>
      </c>
      <c r="C636" s="137" t="s">
        <v>573</v>
      </c>
      <c r="D636" s="1" t="n">
        <v>7558</v>
      </c>
      <c r="E636" s="1" t="n">
        <v>1345</v>
      </c>
      <c r="F636" s="1" t="n">
        <v>72</v>
      </c>
      <c r="G636" s="1" t="n">
        <v>6141</v>
      </c>
      <c r="H636" s="1" t="n">
        <v>1417</v>
      </c>
      <c r="I636" s="64" t="n">
        <f aca="false">+H636/D636*100</f>
        <v>18.748346123313</v>
      </c>
    </row>
    <row r="637" customFormat="false" ht="12.8" hidden="false" customHeight="false" outlineLevel="0" collapsed="false">
      <c r="A637" s="271" t="n">
        <v>2023</v>
      </c>
      <c r="B637" s="1" t="s">
        <v>584</v>
      </c>
      <c r="C637" s="1" t="s">
        <v>585</v>
      </c>
      <c r="D637" s="1" t="n">
        <v>311</v>
      </c>
      <c r="E637" s="1" t="n">
        <v>46</v>
      </c>
      <c r="F637" s="1" t="n">
        <v>131</v>
      </c>
      <c r="G637" s="1" t="n">
        <v>134</v>
      </c>
      <c r="H637" s="1" t="n">
        <v>177</v>
      </c>
      <c r="I637" s="64" t="n">
        <f aca="false">+H637/D637*100</f>
        <v>56.9131832797428</v>
      </c>
    </row>
    <row r="638" customFormat="false" ht="12.8" hidden="false" customHeight="false" outlineLevel="0" collapsed="false">
      <c r="A638" s="271" t="n">
        <v>2023</v>
      </c>
      <c r="B638" s="1" t="s">
        <v>600</v>
      </c>
      <c r="C638" s="1" t="s">
        <v>601</v>
      </c>
      <c r="D638" s="1" t="n">
        <v>435</v>
      </c>
      <c r="E638" s="1" t="n">
        <v>89</v>
      </c>
      <c r="F638" s="1" t="n">
        <v>54</v>
      </c>
      <c r="G638" s="1" t="n">
        <v>292</v>
      </c>
      <c r="H638" s="1" t="n">
        <v>143</v>
      </c>
      <c r="I638" s="64" t="n">
        <f aca="false">+H638/D638*100</f>
        <v>32.8735632183908</v>
      </c>
    </row>
    <row r="639" customFormat="false" ht="12.8" hidden="false" customHeight="false" outlineLevel="0" collapsed="false">
      <c r="A639" s="271" t="n">
        <v>2023</v>
      </c>
      <c r="B639" s="1" t="s">
        <v>604</v>
      </c>
      <c r="C639" s="1" t="s">
        <v>605</v>
      </c>
      <c r="D639" s="1" t="n">
        <v>20</v>
      </c>
      <c r="E639" s="1" t="n">
        <v>4</v>
      </c>
      <c r="F639" s="1" t="n">
        <v>1</v>
      </c>
      <c r="G639" s="1" t="n">
        <v>15</v>
      </c>
      <c r="H639" s="1" t="n">
        <v>5</v>
      </c>
      <c r="I639" s="64" t="n">
        <f aca="false">+H639/D639*100</f>
        <v>25</v>
      </c>
    </row>
    <row r="640" customFormat="false" ht="12.8" hidden="false" customHeight="false" outlineLevel="0" collapsed="false">
      <c r="A640" s="271" t="n">
        <v>2023</v>
      </c>
      <c r="B640" s="1" t="s">
        <v>612</v>
      </c>
      <c r="C640" s="1" t="s">
        <v>613</v>
      </c>
      <c r="D640" s="1" t="n">
        <v>65</v>
      </c>
      <c r="E640" s="1" t="n">
        <v>13</v>
      </c>
      <c r="F640" s="1" t="n">
        <v>15</v>
      </c>
      <c r="G640" s="1" t="n">
        <v>37</v>
      </c>
      <c r="H640" s="1" t="n">
        <v>28</v>
      </c>
      <c r="I640" s="64" t="n">
        <f aca="false">+H640/D640*100</f>
        <v>43.0769230769231</v>
      </c>
    </row>
    <row r="641" customFormat="false" ht="12.8" hidden="false" customHeight="false" outlineLevel="0" collapsed="false">
      <c r="A641" s="271" t="n">
        <v>2023</v>
      </c>
      <c r="B641" s="1" t="s">
        <v>620</v>
      </c>
      <c r="C641" s="137" t="s">
        <v>621</v>
      </c>
      <c r="D641" s="1" t="n">
        <v>1</v>
      </c>
      <c r="E641" s="1"/>
      <c r="F641" s="1"/>
      <c r="G641" s="1" t="n">
        <v>1</v>
      </c>
      <c r="H641" s="1" t="n">
        <v>0</v>
      </c>
      <c r="I641" s="64" t="n">
        <f aca="false">+H641/D641*100</f>
        <v>0</v>
      </c>
    </row>
    <row r="642" customFormat="false" ht="12.8" hidden="false" customHeight="false" outlineLevel="0" collapsed="false">
      <c r="A642" s="271" t="n">
        <v>2023</v>
      </c>
      <c r="B642" s="1" t="s">
        <v>624</v>
      </c>
      <c r="C642" s="1" t="s">
        <v>625</v>
      </c>
      <c r="D642" s="1" t="n">
        <v>7</v>
      </c>
      <c r="E642" s="1" t="n">
        <v>1</v>
      </c>
      <c r="F642" s="1" t="n">
        <v>2</v>
      </c>
      <c r="G642" s="1" t="n">
        <v>4</v>
      </c>
      <c r="H642" s="1" t="n">
        <v>3</v>
      </c>
      <c r="I642" s="64" t="n">
        <f aca="false">+H642/D642*100</f>
        <v>42.8571428571429</v>
      </c>
    </row>
    <row r="643" customFormat="false" ht="12.8" hidden="false" customHeight="false" outlineLevel="0" collapsed="false">
      <c r="A643" s="395" t="n">
        <v>2024</v>
      </c>
      <c r="B643" s="297" t="s">
        <v>626</v>
      </c>
      <c r="C643" s="297" t="s">
        <v>14</v>
      </c>
      <c r="D643" s="297" t="n">
        <v>61593</v>
      </c>
      <c r="E643" s="297" t="n">
        <v>8664</v>
      </c>
      <c r="F643" s="297" t="n">
        <v>4442</v>
      </c>
      <c r="G643" s="297" t="n">
        <f aca="false">+D643-H643</f>
        <v>48487</v>
      </c>
      <c r="H643" s="297" t="n">
        <f aca="false">+E643+F643</f>
        <v>13106</v>
      </c>
      <c r="I643" s="64" t="n">
        <f aca="false">+H643/D643*100</f>
        <v>21.2783920250678</v>
      </c>
    </row>
    <row r="644" customFormat="false" ht="12.8" hidden="false" customHeight="false" outlineLevel="0" collapsed="false">
      <c r="A644" s="395" t="n">
        <v>2024</v>
      </c>
      <c r="B644" s="117" t="s">
        <v>107</v>
      </c>
      <c r="C644" s="283" t="s">
        <v>642</v>
      </c>
      <c r="D644" s="117" t="n">
        <v>5754</v>
      </c>
      <c r="E644" s="117" t="n">
        <v>1648</v>
      </c>
      <c r="F644" s="117" t="n">
        <v>584</v>
      </c>
      <c r="G644" s="117" t="n">
        <f aca="false">+D644-H644</f>
        <v>3522</v>
      </c>
      <c r="H644" s="117" t="n">
        <f aca="false">+E644+F644</f>
        <v>2232</v>
      </c>
      <c r="I644" s="64" t="n">
        <f aca="false">+H644/D644*100</f>
        <v>38.7904066736184</v>
      </c>
    </row>
    <row r="645" customFormat="false" ht="12.8" hidden="false" customHeight="false" outlineLevel="0" collapsed="false">
      <c r="A645" s="395" t="n">
        <v>2024</v>
      </c>
      <c r="B645" s="70" t="s">
        <v>572</v>
      </c>
      <c r="C645" s="287" t="s">
        <v>1051</v>
      </c>
      <c r="D645" s="70" t="n">
        <v>6571</v>
      </c>
      <c r="E645" s="70" t="n">
        <v>971</v>
      </c>
      <c r="F645" s="70" t="n">
        <v>89</v>
      </c>
      <c r="G645" s="70" t="n">
        <f aca="false">+D645-H645</f>
        <v>5511</v>
      </c>
      <c r="H645" s="70" t="n">
        <f aca="false">+E645+F645</f>
        <v>1060</v>
      </c>
      <c r="I645" s="64" t="n">
        <f aca="false">+H645/D645*100</f>
        <v>16.131486836098</v>
      </c>
    </row>
    <row r="646" customFormat="false" ht="12.8" hidden="false" customHeight="false" outlineLevel="0" collapsed="false">
      <c r="A646" s="395" t="n">
        <v>2024</v>
      </c>
      <c r="B646" s="70" t="s">
        <v>191</v>
      </c>
      <c r="C646" s="287" t="s">
        <v>967</v>
      </c>
      <c r="D646" s="70" t="n">
        <v>3444</v>
      </c>
      <c r="E646" s="70" t="n">
        <v>736</v>
      </c>
      <c r="F646" s="70" t="n">
        <v>211</v>
      </c>
      <c r="G646" s="70" t="n">
        <f aca="false">+D646-H646</f>
        <v>2497</v>
      </c>
      <c r="H646" s="70" t="n">
        <f aca="false">+E646+F646</f>
        <v>947</v>
      </c>
      <c r="I646" s="64" t="n">
        <f aca="false">+H646/D646*100</f>
        <v>27.4970963995354</v>
      </c>
    </row>
    <row r="647" customFormat="false" ht="12.8" hidden="false" customHeight="false" outlineLevel="0" collapsed="false">
      <c r="A647" s="395" t="n">
        <v>2024</v>
      </c>
      <c r="B647" s="117" t="s">
        <v>179</v>
      </c>
      <c r="C647" s="283" t="s">
        <v>850</v>
      </c>
      <c r="D647" s="117" t="n">
        <v>4232</v>
      </c>
      <c r="E647" s="117" t="n">
        <v>403</v>
      </c>
      <c r="F647" s="117" t="n">
        <v>501</v>
      </c>
      <c r="G647" s="117" t="n">
        <f aca="false">+D647-H647</f>
        <v>3328</v>
      </c>
      <c r="H647" s="117" t="n">
        <f aca="false">+E647+F647</f>
        <v>904</v>
      </c>
      <c r="I647" s="64" t="n">
        <f aca="false">+H647/D647*100</f>
        <v>21.3610586011342</v>
      </c>
    </row>
    <row r="648" customFormat="false" ht="12.8" hidden="false" customHeight="false" outlineLevel="0" collapsed="false">
      <c r="A648" s="395" t="n">
        <v>2024</v>
      </c>
      <c r="B648" s="70" t="s">
        <v>135</v>
      </c>
      <c r="C648" s="287" t="s">
        <v>649</v>
      </c>
      <c r="D648" s="70" t="n">
        <v>8280</v>
      </c>
      <c r="E648" s="70" t="n">
        <v>658</v>
      </c>
      <c r="F648" s="70" t="n">
        <v>218</v>
      </c>
      <c r="G648" s="70" t="n">
        <f aca="false">+D648-H648</f>
        <v>7404</v>
      </c>
      <c r="H648" s="70" t="n">
        <f aca="false">+E648+F648</f>
        <v>876</v>
      </c>
      <c r="I648" s="64" t="n">
        <f aca="false">+H648/D648*100</f>
        <v>10.5797101449275</v>
      </c>
    </row>
    <row r="649" customFormat="false" ht="12.8" hidden="false" customHeight="false" outlineLevel="0" collapsed="false">
      <c r="A649" s="395" t="n">
        <v>2024</v>
      </c>
      <c r="B649" s="117" t="s">
        <v>283</v>
      </c>
      <c r="C649" s="283" t="s">
        <v>985</v>
      </c>
      <c r="D649" s="117" t="n">
        <v>3954</v>
      </c>
      <c r="E649" s="117" t="n">
        <v>631</v>
      </c>
      <c r="F649" s="117" t="n">
        <v>172</v>
      </c>
      <c r="G649" s="117" t="n">
        <f aca="false">+D649-H649</f>
        <v>3151</v>
      </c>
      <c r="H649" s="117" t="n">
        <f aca="false">+E649+F649</f>
        <v>803</v>
      </c>
      <c r="I649" s="64" t="n">
        <f aca="false">+H649/D649*100</f>
        <v>20.3085483055134</v>
      </c>
    </row>
    <row r="650" customFormat="false" ht="12.8" hidden="false" customHeight="false" outlineLevel="0" collapsed="false">
      <c r="A650" s="395" t="n">
        <v>2024</v>
      </c>
      <c r="B650" s="117" t="s">
        <v>512</v>
      </c>
      <c r="C650" s="283" t="s">
        <v>1036</v>
      </c>
      <c r="D650" s="117" t="n">
        <v>936</v>
      </c>
      <c r="E650" s="117" t="n">
        <v>213</v>
      </c>
      <c r="F650" s="117" t="n">
        <v>415</v>
      </c>
      <c r="G650" s="117" t="n">
        <f aca="false">+D650-H650</f>
        <v>308</v>
      </c>
      <c r="H650" s="117" t="n">
        <f aca="false">+E650+F650</f>
        <v>628</v>
      </c>
      <c r="I650" s="64" t="n">
        <f aca="false">+H650/D650*100</f>
        <v>67.0940170940171</v>
      </c>
    </row>
    <row r="651" customFormat="false" ht="12.8" hidden="false" customHeight="false" outlineLevel="0" collapsed="false">
      <c r="A651" s="395" t="n">
        <v>2024</v>
      </c>
      <c r="B651" s="70" t="s">
        <v>311</v>
      </c>
      <c r="C651" s="70" t="s">
        <v>992</v>
      </c>
      <c r="D651" s="70" t="n">
        <v>624</v>
      </c>
      <c r="E651" s="70" t="n">
        <v>16</v>
      </c>
      <c r="F651" s="70" t="n">
        <v>436</v>
      </c>
      <c r="G651" s="70" t="n">
        <f aca="false">+D651-H651</f>
        <v>172</v>
      </c>
      <c r="H651" s="70" t="n">
        <f aca="false">+E651+F651</f>
        <v>452</v>
      </c>
      <c r="I651" s="64" t="n">
        <f aca="false">+H651/D651*100</f>
        <v>72.4358974358974</v>
      </c>
    </row>
    <row r="652" customFormat="false" ht="12.8" hidden="false" customHeight="false" outlineLevel="0" collapsed="false">
      <c r="A652" s="395" t="n">
        <v>2024</v>
      </c>
      <c r="B652" s="70" t="s">
        <v>500</v>
      </c>
      <c r="C652" s="70" t="s">
        <v>1034</v>
      </c>
      <c r="D652" s="70" t="n">
        <v>1404</v>
      </c>
      <c r="E652" s="70" t="n">
        <v>404</v>
      </c>
      <c r="F652" s="70" t="n">
        <v>43</v>
      </c>
      <c r="G652" s="70" t="n">
        <f aca="false">+D652-H652</f>
        <v>957</v>
      </c>
      <c r="H652" s="70" t="n">
        <f aca="false">+E652+F652</f>
        <v>447</v>
      </c>
      <c r="I652" s="64" t="n">
        <f aca="false">+H652/D652*100</f>
        <v>31.8376068376068</v>
      </c>
    </row>
    <row r="653" customFormat="false" ht="12.8" hidden="false" customHeight="false" outlineLevel="0" collapsed="false">
      <c r="A653" s="395" t="n">
        <v>2024</v>
      </c>
      <c r="B653" s="70" t="s">
        <v>524</v>
      </c>
      <c r="C653" s="287" t="s">
        <v>1039</v>
      </c>
      <c r="D653" s="70" t="n">
        <v>991</v>
      </c>
      <c r="E653" s="70" t="n">
        <v>95</v>
      </c>
      <c r="F653" s="70" t="n">
        <v>345</v>
      </c>
      <c r="G653" s="70" t="n">
        <f aca="false">+D653-H653</f>
        <v>551</v>
      </c>
      <c r="H653" s="70" t="n">
        <f aca="false">+E653+F653</f>
        <v>440</v>
      </c>
      <c r="I653" s="64" t="n">
        <f aca="false">+H653/D653*100</f>
        <v>44.3995963673058</v>
      </c>
    </row>
    <row r="654" customFormat="false" ht="12.8" hidden="false" customHeight="false" outlineLevel="0" collapsed="false">
      <c r="A654" s="395" t="n">
        <v>2024</v>
      </c>
      <c r="B654" s="70" t="s">
        <v>389</v>
      </c>
      <c r="C654" s="70" t="s">
        <v>1011</v>
      </c>
      <c r="D654" s="70" t="n">
        <v>1778</v>
      </c>
      <c r="E654" s="70" t="n">
        <v>375</v>
      </c>
      <c r="F654" s="70" t="n">
        <v>61</v>
      </c>
      <c r="G654" s="70" t="n">
        <f aca="false">+D654-H654</f>
        <v>1342</v>
      </c>
      <c r="H654" s="70" t="n">
        <f aca="false">+E654+F654</f>
        <v>436</v>
      </c>
      <c r="I654" s="64" t="n">
        <f aca="false">+H654/D654*100</f>
        <v>24.5219347581552</v>
      </c>
    </row>
    <row r="655" customFormat="false" ht="12.8" hidden="false" customHeight="false" outlineLevel="0" collapsed="false">
      <c r="A655" s="395" t="n">
        <v>2024</v>
      </c>
      <c r="B655" s="117" t="s">
        <v>457</v>
      </c>
      <c r="C655" s="283" t="s">
        <v>1025</v>
      </c>
      <c r="D655" s="117" t="n">
        <v>2028</v>
      </c>
      <c r="E655" s="117" t="n">
        <v>290</v>
      </c>
      <c r="F655" s="117" t="n">
        <v>75</v>
      </c>
      <c r="G655" s="117" t="n">
        <f aca="false">+D655-H655</f>
        <v>1663</v>
      </c>
      <c r="H655" s="117" t="n">
        <f aca="false">+E655+F655</f>
        <v>365</v>
      </c>
      <c r="I655" s="64" t="n">
        <f aca="false">+H655/D655*100</f>
        <v>17.9980276134122</v>
      </c>
    </row>
    <row r="656" customFormat="false" ht="12.8" hidden="false" customHeight="false" outlineLevel="0" collapsed="false">
      <c r="A656" s="395" t="n">
        <v>2024</v>
      </c>
      <c r="B656" s="117" t="s">
        <v>243</v>
      </c>
      <c r="C656" s="117" t="s">
        <v>976</v>
      </c>
      <c r="D656" s="117" t="n">
        <v>735</v>
      </c>
      <c r="E656" s="117" t="n">
        <v>175</v>
      </c>
      <c r="F656" s="117" t="n">
        <v>28</v>
      </c>
      <c r="G656" s="117" t="n">
        <f aca="false">+D656-H656</f>
        <v>532</v>
      </c>
      <c r="H656" s="117" t="n">
        <f aca="false">+E656+F656</f>
        <v>203</v>
      </c>
      <c r="I656" s="64" t="n">
        <f aca="false">+H656/D656*100</f>
        <v>27.6190476190476</v>
      </c>
    </row>
    <row r="657" customFormat="false" ht="12.8" hidden="false" customHeight="false" outlineLevel="0" collapsed="false">
      <c r="A657" s="395" t="n">
        <v>2024</v>
      </c>
      <c r="B657" s="70" t="s">
        <v>199</v>
      </c>
      <c r="C657" s="291" t="s">
        <v>969</v>
      </c>
      <c r="D657" s="70" t="n">
        <v>612</v>
      </c>
      <c r="E657" s="70" t="n">
        <v>123</v>
      </c>
      <c r="F657" s="70" t="n">
        <v>56</v>
      </c>
      <c r="G657" s="70" t="n">
        <f aca="false">+D657-H657</f>
        <v>433</v>
      </c>
      <c r="H657" s="70" t="n">
        <f aca="false">+E657+F657</f>
        <v>179</v>
      </c>
      <c r="I657" s="64" t="n">
        <f aca="false">+H657/D657*100</f>
        <v>29.2483660130719</v>
      </c>
    </row>
    <row r="658" customFormat="false" ht="12.8" hidden="false" customHeight="false" outlineLevel="0" collapsed="false">
      <c r="A658" s="395" t="n">
        <v>2024</v>
      </c>
      <c r="B658" s="70" t="s">
        <v>540</v>
      </c>
      <c r="C658" s="70" t="s">
        <v>1043</v>
      </c>
      <c r="D658" s="70" t="n">
        <v>338</v>
      </c>
      <c r="E658" s="70" t="n">
        <v>141</v>
      </c>
      <c r="F658" s="70" t="n">
        <v>24</v>
      </c>
      <c r="G658" s="70" t="n">
        <f aca="false">+D658-H658</f>
        <v>173</v>
      </c>
      <c r="H658" s="70" t="n">
        <f aca="false">+E658+F658</f>
        <v>165</v>
      </c>
      <c r="I658" s="64" t="n">
        <f aca="false">+H658/D658*100</f>
        <v>48.8165680473373</v>
      </c>
    </row>
    <row r="659" customFormat="false" ht="12.8" hidden="false" customHeight="false" outlineLevel="0" collapsed="false">
      <c r="A659" s="395" t="n">
        <v>2024</v>
      </c>
      <c r="B659" s="70" t="s">
        <v>548</v>
      </c>
      <c r="C659" s="70" t="s">
        <v>1045</v>
      </c>
      <c r="D659" s="70" t="n">
        <v>737</v>
      </c>
      <c r="E659" s="70" t="n">
        <v>110</v>
      </c>
      <c r="F659" s="70" t="n">
        <v>49</v>
      </c>
      <c r="G659" s="70" t="n">
        <f aca="false">+D659-H659</f>
        <v>578</v>
      </c>
      <c r="H659" s="70" t="n">
        <f aca="false">+E659+F659</f>
        <v>159</v>
      </c>
      <c r="I659" s="64" t="n">
        <f aca="false">+H659/D659*100</f>
        <v>21.5739484396201</v>
      </c>
    </row>
    <row r="660" customFormat="false" ht="12.8" hidden="false" customHeight="false" outlineLevel="0" collapsed="false">
      <c r="A660" s="395" t="n">
        <v>2024</v>
      </c>
      <c r="B660" s="117" t="s">
        <v>259</v>
      </c>
      <c r="C660" s="283" t="s">
        <v>979</v>
      </c>
      <c r="D660" s="117" t="n">
        <v>303</v>
      </c>
      <c r="E660" s="117" t="n">
        <v>87</v>
      </c>
      <c r="F660" s="117" t="n">
        <v>64</v>
      </c>
      <c r="G660" s="117" t="n">
        <f aca="false">+D660-H660</f>
        <v>152</v>
      </c>
      <c r="H660" s="117" t="n">
        <f aca="false">+E660+F660</f>
        <v>151</v>
      </c>
      <c r="I660" s="64" t="n">
        <f aca="false">+H660/D660*100</f>
        <v>49.8349834983498</v>
      </c>
    </row>
    <row r="661" customFormat="false" ht="12.8" hidden="false" customHeight="false" outlineLevel="0" collapsed="false">
      <c r="A661" s="395" t="n">
        <v>2024</v>
      </c>
      <c r="B661" s="70" t="s">
        <v>207</v>
      </c>
      <c r="C661" s="70" t="s">
        <v>971</v>
      </c>
      <c r="D661" s="70" t="n">
        <v>826</v>
      </c>
      <c r="E661" s="70" t="n">
        <v>32</v>
      </c>
      <c r="F661" s="70" t="n">
        <v>101</v>
      </c>
      <c r="G661" s="70" t="n">
        <f aca="false">+D661-H661</f>
        <v>693</v>
      </c>
      <c r="H661" s="70" t="n">
        <f aca="false">+E661+F661</f>
        <v>133</v>
      </c>
      <c r="I661" s="64" t="n">
        <f aca="false">+H661/D661*100</f>
        <v>16.1016949152542</v>
      </c>
    </row>
    <row r="662" customFormat="false" ht="12.8" hidden="false" customHeight="false" outlineLevel="0" collapsed="false">
      <c r="A662" s="395" t="n">
        <v>2024</v>
      </c>
      <c r="B662" s="117" t="s">
        <v>520</v>
      </c>
      <c r="C662" s="117" t="s">
        <v>1038</v>
      </c>
      <c r="D662" s="117" t="n">
        <v>632</v>
      </c>
      <c r="E662" s="117" t="n">
        <v>93</v>
      </c>
      <c r="F662" s="117" t="n">
        <v>36</v>
      </c>
      <c r="G662" s="117" t="n">
        <f aca="false">+D662-H662</f>
        <v>503</v>
      </c>
      <c r="H662" s="117" t="n">
        <f aca="false">+E662+F662</f>
        <v>129</v>
      </c>
      <c r="I662" s="64" t="n">
        <f aca="false">+H662/D662*100</f>
        <v>20.4113924050633</v>
      </c>
    </row>
    <row r="663" customFormat="false" ht="12.8" hidden="false" customHeight="false" outlineLevel="0" collapsed="false">
      <c r="A663" s="395" t="n">
        <v>2024</v>
      </c>
      <c r="B663" s="70" t="s">
        <v>421</v>
      </c>
      <c r="C663" s="287" t="s">
        <v>1018</v>
      </c>
      <c r="D663" s="70" t="n">
        <v>678</v>
      </c>
      <c r="E663" s="70" t="n">
        <v>76</v>
      </c>
      <c r="F663" s="70" t="n">
        <v>46</v>
      </c>
      <c r="G663" s="70" t="n">
        <f aca="false">+D663-H663</f>
        <v>556</v>
      </c>
      <c r="H663" s="70" t="n">
        <f aca="false">+E663+F663</f>
        <v>122</v>
      </c>
      <c r="I663" s="64" t="n">
        <f aca="false">+H663/D663*100</f>
        <v>17.9941002949853</v>
      </c>
    </row>
    <row r="664" customFormat="false" ht="12.8" hidden="false" customHeight="false" outlineLevel="0" collapsed="false">
      <c r="A664" s="395" t="n">
        <v>2024</v>
      </c>
      <c r="B664" s="70" t="s">
        <v>476</v>
      </c>
      <c r="C664" s="70" t="s">
        <v>1030</v>
      </c>
      <c r="D664" s="70" t="n">
        <v>1428</v>
      </c>
      <c r="E664" s="70" t="n">
        <v>83</v>
      </c>
      <c r="F664" s="70" t="n">
        <v>36</v>
      </c>
      <c r="G664" s="70" t="n">
        <f aca="false">+D664-H664</f>
        <v>1309</v>
      </c>
      <c r="H664" s="70" t="n">
        <f aca="false">+E664+F664</f>
        <v>119</v>
      </c>
      <c r="I664" s="64" t="n">
        <f aca="false">+H664/D664*100</f>
        <v>8.33333333333333</v>
      </c>
    </row>
    <row r="665" customFormat="false" ht="12.8" hidden="false" customHeight="false" outlineLevel="0" collapsed="false">
      <c r="A665" s="395" t="n">
        <v>2024</v>
      </c>
      <c r="B665" s="117" t="s">
        <v>433</v>
      </c>
      <c r="C665" s="117" t="s">
        <v>1020</v>
      </c>
      <c r="D665" s="117" t="n">
        <v>952</v>
      </c>
      <c r="E665" s="117" t="n">
        <v>107</v>
      </c>
      <c r="F665" s="117" t="n">
        <v>10</v>
      </c>
      <c r="G665" s="117" t="n">
        <f aca="false">+D665-H665</f>
        <v>835</v>
      </c>
      <c r="H665" s="117" t="n">
        <f aca="false">+E665+F665</f>
        <v>117</v>
      </c>
      <c r="I665" s="64" t="n">
        <f aca="false">+H665/D665*100</f>
        <v>12.2899159663866</v>
      </c>
    </row>
    <row r="666" customFormat="false" ht="12.8" hidden="false" customHeight="false" outlineLevel="0" collapsed="false">
      <c r="A666" s="395" t="n">
        <v>2024</v>
      </c>
      <c r="B666" s="70" t="s">
        <v>111</v>
      </c>
      <c r="C666" s="287" t="s">
        <v>643</v>
      </c>
      <c r="D666" s="70" t="n">
        <v>1144</v>
      </c>
      <c r="E666" s="70" t="n">
        <v>18</v>
      </c>
      <c r="F666" s="70" t="n">
        <v>93</v>
      </c>
      <c r="G666" s="70" t="n">
        <f aca="false">+D666-H666</f>
        <v>1033</v>
      </c>
      <c r="H666" s="70" t="n">
        <f aca="false">+E666+F666</f>
        <v>111</v>
      </c>
      <c r="I666" s="64" t="n">
        <f aca="false">+H666/D666*100</f>
        <v>9.7027972027972</v>
      </c>
    </row>
    <row r="667" customFormat="false" ht="12.8" hidden="false" customHeight="false" outlineLevel="0" collapsed="false">
      <c r="A667" s="395" t="n">
        <v>2024</v>
      </c>
      <c r="B667" s="117" t="s">
        <v>187</v>
      </c>
      <c r="C667" s="117" t="s">
        <v>966</v>
      </c>
      <c r="D667" s="117" t="n">
        <v>975</v>
      </c>
      <c r="E667" s="117" t="n">
        <v>64</v>
      </c>
      <c r="F667" s="117" t="n">
        <v>47</v>
      </c>
      <c r="G667" s="117" t="n">
        <f aca="false">+D667-H667</f>
        <v>864</v>
      </c>
      <c r="H667" s="117" t="n">
        <f aca="false">+E667+F667</f>
        <v>111</v>
      </c>
      <c r="I667" s="64" t="n">
        <f aca="false">+H667/D667*100</f>
        <v>11.3846153846154</v>
      </c>
    </row>
    <row r="668" customFormat="false" ht="12.8" hidden="false" customHeight="false" outlineLevel="0" collapsed="false">
      <c r="A668" s="395" t="n">
        <v>2024</v>
      </c>
      <c r="B668" s="70" t="s">
        <v>223</v>
      </c>
      <c r="C668" s="70" t="s">
        <v>974</v>
      </c>
      <c r="D668" s="70" t="n">
        <v>260</v>
      </c>
      <c r="E668" s="70" t="n">
        <v>83</v>
      </c>
      <c r="F668" s="70" t="n">
        <v>26</v>
      </c>
      <c r="G668" s="70" t="n">
        <f aca="false">+D668-H668</f>
        <v>151</v>
      </c>
      <c r="H668" s="70" t="n">
        <f aca="false">+E668+F668</f>
        <v>109</v>
      </c>
      <c r="I668" s="64" t="n">
        <f aca="false">+H668/D668*100</f>
        <v>41.9230769230769</v>
      </c>
    </row>
    <row r="669" customFormat="false" ht="12.8" hidden="false" customHeight="false" outlineLevel="0" collapsed="false">
      <c r="A669" s="395" t="n">
        <v>2024</v>
      </c>
      <c r="B669" s="117" t="s">
        <v>600</v>
      </c>
      <c r="C669" s="117" t="s">
        <v>1057</v>
      </c>
      <c r="D669" s="117" t="n">
        <v>390</v>
      </c>
      <c r="E669" s="117" t="n">
        <v>61</v>
      </c>
      <c r="F669" s="117" t="n">
        <v>46</v>
      </c>
      <c r="G669" s="117" t="n">
        <f aca="false">+D669-H669</f>
        <v>283</v>
      </c>
      <c r="H669" s="117" t="n">
        <f aca="false">+E669+F669</f>
        <v>107</v>
      </c>
      <c r="I669" s="64" t="n">
        <f aca="false">+H669/D669*100</f>
        <v>27.4358974358974</v>
      </c>
    </row>
    <row r="670" customFormat="false" ht="12.8" hidden="false" customHeight="false" outlineLevel="0" collapsed="false">
      <c r="A670" s="395" t="n">
        <v>2024</v>
      </c>
      <c r="B670" s="70" t="s">
        <v>271</v>
      </c>
      <c r="C670" s="287" t="s">
        <v>982</v>
      </c>
      <c r="D670" s="70" t="n">
        <v>2411</v>
      </c>
      <c r="E670" s="70" t="n">
        <v>56</v>
      </c>
      <c r="F670" s="70" t="n">
        <v>43</v>
      </c>
      <c r="G670" s="70" t="n">
        <f aca="false">+D670-H670</f>
        <v>2312</v>
      </c>
      <c r="H670" s="70" t="n">
        <f aca="false">+E670+F670</f>
        <v>99</v>
      </c>
      <c r="I670" s="64" t="n">
        <f aca="false">+H670/D670*100</f>
        <v>4.10618000829531</v>
      </c>
    </row>
    <row r="671" customFormat="false" ht="12.8" hidden="false" customHeight="false" outlineLevel="0" collapsed="false">
      <c r="A671" s="395" t="n">
        <v>2024</v>
      </c>
      <c r="B671" s="117" t="s">
        <v>401</v>
      </c>
      <c r="C671" s="117" t="s">
        <v>1014</v>
      </c>
      <c r="D671" s="117" t="n">
        <v>541</v>
      </c>
      <c r="E671" s="117" t="n">
        <v>84</v>
      </c>
      <c r="F671" s="117" t="n">
        <v>14</v>
      </c>
      <c r="G671" s="117" t="n">
        <f aca="false">+D671-H671</f>
        <v>443</v>
      </c>
      <c r="H671" s="117" t="n">
        <f aca="false">+E671+F671</f>
        <v>98</v>
      </c>
      <c r="I671" s="64" t="n">
        <f aca="false">+H671/D671*100</f>
        <v>18.1146025878004</v>
      </c>
    </row>
    <row r="672" customFormat="false" ht="12.8" hidden="false" customHeight="false" outlineLevel="0" collapsed="false">
      <c r="A672" s="395" t="n">
        <v>2024</v>
      </c>
      <c r="B672" s="70" t="s">
        <v>516</v>
      </c>
      <c r="C672" s="70" t="s">
        <v>1037</v>
      </c>
      <c r="D672" s="70" t="n">
        <v>283</v>
      </c>
      <c r="E672" s="70" t="n">
        <v>71</v>
      </c>
      <c r="F672" s="70" t="n">
        <v>20</v>
      </c>
      <c r="G672" s="70" t="n">
        <f aca="false">+D672-H672</f>
        <v>192</v>
      </c>
      <c r="H672" s="70" t="n">
        <f aca="false">+E672+F672</f>
        <v>91</v>
      </c>
      <c r="I672" s="64" t="n">
        <f aca="false">+H672/D672*100</f>
        <v>32.1554770318021</v>
      </c>
    </row>
    <row r="673" customFormat="false" ht="12.8" hidden="false" customHeight="false" outlineLevel="0" collapsed="false">
      <c r="A673" s="395" t="n">
        <v>2024</v>
      </c>
      <c r="B673" s="117" t="s">
        <v>251</v>
      </c>
      <c r="C673" s="117" t="s">
        <v>978</v>
      </c>
      <c r="D673" s="117" t="n">
        <v>258</v>
      </c>
      <c r="E673" s="117" t="n">
        <v>80</v>
      </c>
      <c r="F673" s="117" t="n">
        <v>11</v>
      </c>
      <c r="G673" s="117" t="n">
        <f aca="false">+D673-H673</f>
        <v>167</v>
      </c>
      <c r="H673" s="117" t="n">
        <f aca="false">+E673+F673</f>
        <v>91</v>
      </c>
      <c r="I673" s="64" t="n">
        <f aca="false">+H673/D673*100</f>
        <v>35.2713178294574</v>
      </c>
    </row>
    <row r="674" customFormat="false" ht="12.8" hidden="false" customHeight="false" outlineLevel="0" collapsed="false">
      <c r="A674" s="395" t="n">
        <v>2024</v>
      </c>
      <c r="B674" s="70" t="s">
        <v>119</v>
      </c>
      <c r="C674" s="70" t="s">
        <v>645</v>
      </c>
      <c r="D674" s="70" t="n">
        <v>626</v>
      </c>
      <c r="E674" s="70" t="n">
        <v>26</v>
      </c>
      <c r="F674" s="70" t="n">
        <v>55</v>
      </c>
      <c r="G674" s="70" t="n">
        <f aca="false">+D674-H674</f>
        <v>545</v>
      </c>
      <c r="H674" s="70" t="n">
        <f aca="false">+E674+F674</f>
        <v>81</v>
      </c>
      <c r="I674" s="64" t="n">
        <f aca="false">+H674/D674*100</f>
        <v>12.9392971246006</v>
      </c>
    </row>
    <row r="675" customFormat="false" ht="12.8" hidden="false" customHeight="false" outlineLevel="0" collapsed="false">
      <c r="A675" s="395" t="n">
        <v>2024</v>
      </c>
      <c r="B675" s="117" t="s">
        <v>584</v>
      </c>
      <c r="C675" s="117" t="s">
        <v>1053</v>
      </c>
      <c r="D675" s="117" t="n">
        <v>187</v>
      </c>
      <c r="E675" s="117" t="n">
        <v>15</v>
      </c>
      <c r="F675" s="117" t="n">
        <v>62</v>
      </c>
      <c r="G675" s="117" t="n">
        <f aca="false">+D675-H675</f>
        <v>110</v>
      </c>
      <c r="H675" s="117" t="n">
        <f aca="false">+E675+F675</f>
        <v>77</v>
      </c>
      <c r="I675" s="64" t="n">
        <f aca="false">+H675/D675*100</f>
        <v>41.1764705882353</v>
      </c>
    </row>
    <row r="676" customFormat="false" ht="12.8" hidden="false" customHeight="false" outlineLevel="0" collapsed="false">
      <c r="A676" s="395" t="n">
        <v>2024</v>
      </c>
      <c r="B676" s="117" t="s">
        <v>115</v>
      </c>
      <c r="C676" s="117" t="s">
        <v>956</v>
      </c>
      <c r="D676" s="117" t="n">
        <v>1343</v>
      </c>
      <c r="E676" s="117" t="n">
        <v>33</v>
      </c>
      <c r="F676" s="117" t="n">
        <v>43</v>
      </c>
      <c r="G676" s="117" t="n">
        <f aca="false">+D676-H676</f>
        <v>1267</v>
      </c>
      <c r="H676" s="117" t="n">
        <f aca="false">+E676+F676</f>
        <v>76</v>
      </c>
      <c r="I676" s="64" t="n">
        <f aca="false">+H676/D676*100</f>
        <v>5.65897244973939</v>
      </c>
    </row>
    <row r="677" customFormat="false" ht="12.8" hidden="false" customHeight="false" outlineLevel="0" collapsed="false">
      <c r="A677" s="395" t="n">
        <v>2024</v>
      </c>
      <c r="B677" s="117" t="s">
        <v>139</v>
      </c>
      <c r="C677" s="117" t="s">
        <v>959</v>
      </c>
      <c r="D677" s="117" t="n">
        <v>180</v>
      </c>
      <c r="E677" s="117" t="n">
        <v>31</v>
      </c>
      <c r="F677" s="117" t="n">
        <v>40</v>
      </c>
      <c r="G677" s="117" t="n">
        <f aca="false">+D677-H677</f>
        <v>109</v>
      </c>
      <c r="H677" s="117" t="n">
        <f aca="false">+E677+F677</f>
        <v>71</v>
      </c>
      <c r="I677" s="64" t="n">
        <f aca="false">+H677/D677*100</f>
        <v>39.4444444444444</v>
      </c>
    </row>
    <row r="678" customFormat="false" ht="12.8" hidden="false" customHeight="false" outlineLevel="0" collapsed="false">
      <c r="A678" s="395" t="n">
        <v>2024</v>
      </c>
      <c r="B678" s="117" t="s">
        <v>235</v>
      </c>
      <c r="C678" s="117" t="s">
        <v>975</v>
      </c>
      <c r="D678" s="117" t="n">
        <v>445</v>
      </c>
      <c r="E678" s="117" t="n">
        <v>52</v>
      </c>
      <c r="F678" s="117" t="n">
        <v>16</v>
      </c>
      <c r="G678" s="117" t="n">
        <f aca="false">+D678-H678</f>
        <v>377</v>
      </c>
      <c r="H678" s="117" t="n">
        <f aca="false">+E678+F678</f>
        <v>68</v>
      </c>
      <c r="I678" s="64" t="n">
        <f aca="false">+H678/D678*100</f>
        <v>15.2808988764045</v>
      </c>
    </row>
    <row r="679" customFormat="false" ht="12.8" hidden="false" customHeight="false" outlineLevel="0" collapsed="false">
      <c r="A679" s="395" t="n">
        <v>2024</v>
      </c>
      <c r="B679" s="70" t="s">
        <v>183</v>
      </c>
      <c r="C679" s="287" t="s">
        <v>965</v>
      </c>
      <c r="D679" s="70" t="n">
        <v>163</v>
      </c>
      <c r="E679" s="70" t="n">
        <v>14</v>
      </c>
      <c r="F679" s="70" t="n">
        <v>53</v>
      </c>
      <c r="G679" s="70" t="n">
        <f aca="false">+D679-H679</f>
        <v>96</v>
      </c>
      <c r="H679" s="70" t="n">
        <f aca="false">+E679+F679</f>
        <v>67</v>
      </c>
      <c r="I679" s="64" t="n">
        <f aca="false">+H679/D679*100</f>
        <v>41.1042944785276</v>
      </c>
    </row>
    <row r="680" customFormat="false" ht="12.8" hidden="false" customHeight="false" outlineLevel="0" collapsed="false">
      <c r="A680" s="395" t="n">
        <v>2024</v>
      </c>
      <c r="B680" s="117" t="s">
        <v>329</v>
      </c>
      <c r="C680" s="294" t="s">
        <v>997</v>
      </c>
      <c r="D680" s="117" t="n">
        <v>137</v>
      </c>
      <c r="E680" s="117" t="n">
        <v>58</v>
      </c>
      <c r="F680" s="117" t="n">
        <v>3</v>
      </c>
      <c r="G680" s="117" t="n">
        <f aca="false">+D680-H680</f>
        <v>76</v>
      </c>
      <c r="H680" s="117" t="n">
        <f aca="false">+E680+F680</f>
        <v>61</v>
      </c>
      <c r="I680" s="64" t="n">
        <f aca="false">+H680/D680*100</f>
        <v>44.5255474452555</v>
      </c>
    </row>
    <row r="681" customFormat="false" ht="12.8" hidden="false" customHeight="false" outlineLevel="0" collapsed="false">
      <c r="A681" s="395" t="n">
        <v>2024</v>
      </c>
      <c r="B681" s="117" t="s">
        <v>504</v>
      </c>
      <c r="C681" s="117" t="s">
        <v>1035</v>
      </c>
      <c r="D681" s="117" t="n">
        <v>196</v>
      </c>
      <c r="E681" s="117" t="n">
        <v>41</v>
      </c>
      <c r="F681" s="117" t="n">
        <v>8</v>
      </c>
      <c r="G681" s="117" t="n">
        <f aca="false">+D681-H681</f>
        <v>147</v>
      </c>
      <c r="H681" s="117" t="n">
        <f aca="false">+E681+F681</f>
        <v>49</v>
      </c>
      <c r="I681" s="64" t="n">
        <f aca="false">+H681/D681*100</f>
        <v>25</v>
      </c>
    </row>
    <row r="682" customFormat="false" ht="12.8" hidden="false" customHeight="false" outlineLevel="0" collapsed="false">
      <c r="A682" s="395" t="n">
        <v>2024</v>
      </c>
      <c r="B682" s="70" t="s">
        <v>127</v>
      </c>
      <c r="C682" s="70" t="s">
        <v>957</v>
      </c>
      <c r="D682" s="70" t="n">
        <v>308</v>
      </c>
      <c r="E682" s="70" t="n">
        <v>36</v>
      </c>
      <c r="F682" s="70" t="n">
        <v>10</v>
      </c>
      <c r="G682" s="70" t="n">
        <f aca="false">+D682-H682</f>
        <v>262</v>
      </c>
      <c r="H682" s="70" t="n">
        <f aca="false">+E682+F682</f>
        <v>46</v>
      </c>
      <c r="I682" s="64" t="n">
        <f aca="false">+H682/D682*100</f>
        <v>14.9350649350649</v>
      </c>
    </row>
    <row r="683" customFormat="false" ht="12.8" hidden="false" customHeight="false" outlineLevel="0" collapsed="false">
      <c r="A683" s="395" t="n">
        <v>2024</v>
      </c>
      <c r="B683" s="117" t="s">
        <v>568</v>
      </c>
      <c r="C683" s="117" t="s">
        <v>1050</v>
      </c>
      <c r="D683" s="117" t="n">
        <v>191</v>
      </c>
      <c r="E683" s="117" t="n">
        <v>17</v>
      </c>
      <c r="F683" s="117" t="n">
        <v>16</v>
      </c>
      <c r="G683" s="117" t="n">
        <f aca="false">+D683-H683</f>
        <v>158</v>
      </c>
      <c r="H683" s="117" t="n">
        <f aca="false">+E683+F683</f>
        <v>33</v>
      </c>
      <c r="I683" s="64" t="n">
        <f aca="false">+H683/D683*100</f>
        <v>17.2774869109948</v>
      </c>
    </row>
    <row r="684" customFormat="false" ht="12.8" hidden="false" customHeight="false" outlineLevel="0" collapsed="false">
      <c r="A684" s="395" t="n">
        <v>2024</v>
      </c>
      <c r="B684" s="117" t="s">
        <v>608</v>
      </c>
      <c r="C684" s="117" t="s">
        <v>1059</v>
      </c>
      <c r="D684" s="117" t="n">
        <v>569</v>
      </c>
      <c r="E684" s="117" t="n">
        <v>13</v>
      </c>
      <c r="F684" s="117" t="n">
        <v>19</v>
      </c>
      <c r="G684" s="117" t="n">
        <f aca="false">+D684-H684</f>
        <v>537</v>
      </c>
      <c r="H684" s="117" t="n">
        <f aca="false">+E684+F684</f>
        <v>32</v>
      </c>
      <c r="I684" s="64" t="n">
        <f aca="false">+H684/D684*100</f>
        <v>5.62390158172232</v>
      </c>
    </row>
    <row r="685" customFormat="false" ht="12.8" hidden="false" customHeight="false" outlineLevel="0" collapsed="false">
      <c r="A685" s="395" t="n">
        <v>2024</v>
      </c>
      <c r="B685" s="117" t="s">
        <v>552</v>
      </c>
      <c r="C685" s="117" t="s">
        <v>1046</v>
      </c>
      <c r="D685" s="117" t="n">
        <v>146</v>
      </c>
      <c r="E685" s="117" t="n">
        <v>26</v>
      </c>
      <c r="F685" s="117" t="n">
        <v>6</v>
      </c>
      <c r="G685" s="117" t="n">
        <f aca="false">+D685-H685</f>
        <v>114</v>
      </c>
      <c r="H685" s="117" t="n">
        <f aca="false">+E685+F685</f>
        <v>32</v>
      </c>
      <c r="I685" s="64" t="n">
        <f aca="false">+H685/D685*100</f>
        <v>21.9178082191781</v>
      </c>
    </row>
    <row r="686" customFormat="false" ht="12.8" hidden="false" customHeight="false" outlineLevel="0" collapsed="false">
      <c r="A686" s="395" t="n">
        <v>2024</v>
      </c>
      <c r="B686" s="70" t="s">
        <v>468</v>
      </c>
      <c r="C686" s="70" t="s">
        <v>1028</v>
      </c>
      <c r="D686" s="70" t="n">
        <v>151</v>
      </c>
      <c r="E686" s="70" t="n">
        <v>7</v>
      </c>
      <c r="F686" s="70" t="n">
        <v>23</v>
      </c>
      <c r="G686" s="70" t="n">
        <f aca="false">+D686-H686</f>
        <v>121</v>
      </c>
      <c r="H686" s="70" t="n">
        <f aca="false">+E686+F686</f>
        <v>30</v>
      </c>
      <c r="I686" s="64" t="n">
        <f aca="false">+H686/D686*100</f>
        <v>19.8675496688742</v>
      </c>
    </row>
    <row r="687" customFormat="false" ht="12.8" hidden="false" customHeight="false" outlineLevel="0" collapsed="false">
      <c r="A687" s="395" t="n">
        <v>2024</v>
      </c>
      <c r="B687" s="70" t="s">
        <v>484</v>
      </c>
      <c r="C687" s="70" t="s">
        <v>682</v>
      </c>
      <c r="D687" s="70" t="n">
        <v>65</v>
      </c>
      <c r="E687" s="70" t="n">
        <v>15</v>
      </c>
      <c r="F687" s="70" t="n">
        <v>15</v>
      </c>
      <c r="G687" s="70" t="n">
        <f aca="false">+D687-H687</f>
        <v>35</v>
      </c>
      <c r="H687" s="70" t="n">
        <f aca="false">+E687+F687</f>
        <v>30</v>
      </c>
      <c r="I687" s="64" t="n">
        <f aca="false">+H687/D687*100</f>
        <v>46.1538461538462</v>
      </c>
    </row>
    <row r="688" customFormat="false" ht="12.8" hidden="false" customHeight="false" outlineLevel="0" collapsed="false">
      <c r="A688" s="395" t="n">
        <v>2024</v>
      </c>
      <c r="B688" s="70" t="s">
        <v>453</v>
      </c>
      <c r="C688" s="70" t="s">
        <v>1024</v>
      </c>
      <c r="D688" s="70" t="n">
        <v>82</v>
      </c>
      <c r="E688" s="70" t="n">
        <v>13</v>
      </c>
      <c r="F688" s="70" t="n">
        <v>15</v>
      </c>
      <c r="G688" s="70" t="n">
        <f aca="false">+D688-H688</f>
        <v>54</v>
      </c>
      <c r="H688" s="70" t="n">
        <f aca="false">+E688+F688</f>
        <v>28</v>
      </c>
      <c r="I688" s="64" t="n">
        <f aca="false">+H688/D688*100</f>
        <v>34.1463414634146</v>
      </c>
    </row>
    <row r="689" customFormat="false" ht="12.8" hidden="false" customHeight="false" outlineLevel="0" collapsed="false">
      <c r="A689" s="395" t="n">
        <v>2024</v>
      </c>
      <c r="B689" s="70" t="s">
        <v>327</v>
      </c>
      <c r="C689" s="70" t="s">
        <v>996</v>
      </c>
      <c r="D689" s="70" t="n">
        <v>121</v>
      </c>
      <c r="E689" s="70" t="n">
        <v>13</v>
      </c>
      <c r="F689" s="70" t="n">
        <v>13</v>
      </c>
      <c r="G689" s="70" t="n">
        <f aca="false">+D689-H689</f>
        <v>95</v>
      </c>
      <c r="H689" s="70" t="n">
        <f aca="false">+E689+F689</f>
        <v>26</v>
      </c>
      <c r="I689" s="64" t="n">
        <f aca="false">+H689/D689*100</f>
        <v>21.4876033057851</v>
      </c>
    </row>
    <row r="690" customFormat="false" ht="12.8" hidden="false" customHeight="false" outlineLevel="0" collapsed="false">
      <c r="A690" s="395" t="n">
        <v>2024</v>
      </c>
      <c r="B690" s="117" t="s">
        <v>155</v>
      </c>
      <c r="C690" s="117" t="s">
        <v>962</v>
      </c>
      <c r="D690" s="117" t="n">
        <v>165</v>
      </c>
      <c r="E690" s="117" t="n">
        <v>15</v>
      </c>
      <c r="F690" s="117" t="n">
        <v>10</v>
      </c>
      <c r="G690" s="117" t="n">
        <f aca="false">+D690-H690</f>
        <v>140</v>
      </c>
      <c r="H690" s="117" t="n">
        <f aca="false">+E690+F690</f>
        <v>25</v>
      </c>
      <c r="I690" s="64" t="n">
        <f aca="false">+H690/D690*100</f>
        <v>15.1515151515152</v>
      </c>
    </row>
    <row r="691" customFormat="false" ht="12.8" hidden="false" customHeight="false" outlineLevel="0" collapsed="false">
      <c r="A691" s="395" t="n">
        <v>2024</v>
      </c>
      <c r="B691" s="70" t="s">
        <v>151</v>
      </c>
      <c r="C691" s="70" t="s">
        <v>961</v>
      </c>
      <c r="D691" s="70" t="n">
        <v>147</v>
      </c>
      <c r="E691" s="70" t="n">
        <v>21</v>
      </c>
      <c r="F691" s="70" t="n">
        <v>2</v>
      </c>
      <c r="G691" s="70" t="n">
        <f aca="false">+D691-H691</f>
        <v>124</v>
      </c>
      <c r="H691" s="70" t="n">
        <f aca="false">+E691+F691</f>
        <v>23</v>
      </c>
      <c r="I691" s="64" t="n">
        <f aca="false">+H691/D691*100</f>
        <v>15.6462585034014</v>
      </c>
    </row>
    <row r="692" customFormat="false" ht="12.8" hidden="false" customHeight="false" outlineLevel="0" collapsed="false">
      <c r="A692" s="395" t="n">
        <v>2024</v>
      </c>
      <c r="B692" s="70" t="s">
        <v>381</v>
      </c>
      <c r="C692" s="70" t="s">
        <v>1009</v>
      </c>
      <c r="D692" s="70" t="n">
        <v>59</v>
      </c>
      <c r="E692" s="70" t="n">
        <v>19</v>
      </c>
      <c r="F692" s="70" t="n">
        <v>4</v>
      </c>
      <c r="G692" s="70" t="n">
        <f aca="false">+D692-H692</f>
        <v>36</v>
      </c>
      <c r="H692" s="70" t="n">
        <f aca="false">+E692+F692</f>
        <v>23</v>
      </c>
      <c r="I692" s="64" t="n">
        <f aca="false">+H692/D692*100</f>
        <v>38.9830508474576</v>
      </c>
    </row>
    <row r="693" customFormat="false" ht="12.8" hidden="false" customHeight="false" outlineLevel="0" collapsed="false">
      <c r="A693" s="395" t="n">
        <v>2024</v>
      </c>
      <c r="B693" s="70" t="s">
        <v>612</v>
      </c>
      <c r="C693" s="70" t="s">
        <v>1060</v>
      </c>
      <c r="D693" s="70" t="n">
        <v>37</v>
      </c>
      <c r="E693" s="70" t="n">
        <v>9</v>
      </c>
      <c r="F693" s="70" t="n">
        <v>13</v>
      </c>
      <c r="G693" s="70" t="n">
        <f aca="false">+D693-H693</f>
        <v>15</v>
      </c>
      <c r="H693" s="70" t="n">
        <f aca="false">+E693+F693</f>
        <v>22</v>
      </c>
      <c r="I693" s="64" t="n">
        <f aca="false">+H693/D693*100</f>
        <v>59.4594594594595</v>
      </c>
    </row>
    <row r="694" customFormat="false" ht="12.8" hidden="false" customHeight="false" outlineLevel="0" collapsed="false">
      <c r="A694" s="395" t="n">
        <v>2024</v>
      </c>
      <c r="B694" s="70" t="s">
        <v>263</v>
      </c>
      <c r="C694" s="70" t="s">
        <v>980</v>
      </c>
      <c r="D694" s="70" t="n">
        <v>103</v>
      </c>
      <c r="E694" s="70" t="n">
        <v>10</v>
      </c>
      <c r="F694" s="70" t="n">
        <v>10</v>
      </c>
      <c r="G694" s="70" t="n">
        <f aca="false">+D694-H694</f>
        <v>83</v>
      </c>
      <c r="H694" s="70" t="n">
        <f aca="false">+E694+F694</f>
        <v>20</v>
      </c>
      <c r="I694" s="64" t="n">
        <f aca="false">+H694/D694*100</f>
        <v>19.4174757281553</v>
      </c>
    </row>
    <row r="695" customFormat="false" ht="12.8" hidden="false" customHeight="false" outlineLevel="0" collapsed="false">
      <c r="A695" s="395" t="n">
        <v>2024</v>
      </c>
      <c r="B695" s="117" t="s">
        <v>345</v>
      </c>
      <c r="C695" s="117" t="s">
        <v>1000</v>
      </c>
      <c r="D695" s="117" t="n">
        <v>61</v>
      </c>
      <c r="E695" s="117" t="n">
        <v>19</v>
      </c>
      <c r="F695" s="117" t="n">
        <v>1</v>
      </c>
      <c r="G695" s="117" t="n">
        <f aca="false">+D695-H695</f>
        <v>41</v>
      </c>
      <c r="H695" s="117" t="n">
        <f aca="false">+E695+F695</f>
        <v>20</v>
      </c>
      <c r="I695" s="64" t="n">
        <f aca="false">+H695/D695*100</f>
        <v>32.7868852459016</v>
      </c>
    </row>
    <row r="696" customFormat="false" ht="12.8" hidden="false" customHeight="false" outlineLevel="0" collapsed="false">
      <c r="A696" s="395" t="n">
        <v>2024</v>
      </c>
      <c r="B696" s="70" t="s">
        <v>532</v>
      </c>
      <c r="C696" s="291" t="s">
        <v>1041</v>
      </c>
      <c r="D696" s="70" t="n">
        <v>35</v>
      </c>
      <c r="E696" s="70" t="n">
        <v>9</v>
      </c>
      <c r="F696" s="70" t="n">
        <v>9</v>
      </c>
      <c r="G696" s="70" t="n">
        <f aca="false">+D696-H696</f>
        <v>17</v>
      </c>
      <c r="H696" s="70" t="n">
        <f aca="false">+E696+F696</f>
        <v>18</v>
      </c>
      <c r="I696" s="64" t="n">
        <f aca="false">+H696/D696*100</f>
        <v>51.4285714285714</v>
      </c>
    </row>
    <row r="697" customFormat="false" ht="12.8" hidden="false" customHeight="false" outlineLevel="0" collapsed="false">
      <c r="A697" s="395" t="n">
        <v>2024</v>
      </c>
      <c r="B697" s="117" t="s">
        <v>171</v>
      </c>
      <c r="C697" s="117" t="s">
        <v>964</v>
      </c>
      <c r="D697" s="117" t="n">
        <v>52</v>
      </c>
      <c r="E697" s="117" t="n">
        <v>15</v>
      </c>
      <c r="F697" s="117" t="n">
        <v>2</v>
      </c>
      <c r="G697" s="117" t="n">
        <f aca="false">+D697-H697</f>
        <v>35</v>
      </c>
      <c r="H697" s="117" t="n">
        <f aca="false">+E697+F697</f>
        <v>17</v>
      </c>
      <c r="I697" s="64" t="n">
        <f aca="false">+H697/D697*100</f>
        <v>32.6923076923077</v>
      </c>
    </row>
    <row r="698" customFormat="false" ht="12.8" hidden="false" customHeight="false" outlineLevel="0" collapsed="false">
      <c r="A698" s="395" t="n">
        <v>2024</v>
      </c>
      <c r="B698" s="70" t="s">
        <v>357</v>
      </c>
      <c r="C698" s="287" t="s">
        <v>1003</v>
      </c>
      <c r="D698" s="70" t="n">
        <v>358</v>
      </c>
      <c r="E698" s="70" t="n">
        <v>15</v>
      </c>
      <c r="F698" s="70" t="n">
        <v>1</v>
      </c>
      <c r="G698" s="70" t="n">
        <f aca="false">+D698-H698</f>
        <v>342</v>
      </c>
      <c r="H698" s="70" t="n">
        <f aca="false">+E698+F698</f>
        <v>16</v>
      </c>
      <c r="I698" s="64" t="n">
        <f aca="false">+H698/D698*100</f>
        <v>4.46927374301676</v>
      </c>
    </row>
    <row r="699" customFormat="false" ht="12.8" hidden="false" customHeight="false" outlineLevel="0" collapsed="false">
      <c r="A699" s="395" t="n">
        <v>2024</v>
      </c>
      <c r="B699" s="117" t="s">
        <v>102</v>
      </c>
      <c r="C699" s="117" t="s">
        <v>1027</v>
      </c>
      <c r="D699" s="117" t="n">
        <v>119</v>
      </c>
      <c r="E699" s="117" t="n">
        <v>9</v>
      </c>
      <c r="F699" s="117" t="n">
        <v>6</v>
      </c>
      <c r="G699" s="117" t="n">
        <f aca="false">+D699-H699</f>
        <v>104</v>
      </c>
      <c r="H699" s="117" t="n">
        <f aca="false">+E699+F699</f>
        <v>15</v>
      </c>
      <c r="I699" s="64" t="n">
        <f aca="false">+H699/D699*100</f>
        <v>12.6050420168067</v>
      </c>
    </row>
    <row r="700" customFormat="false" ht="12.8" hidden="false" customHeight="false" outlineLevel="0" collapsed="false">
      <c r="A700" s="395" t="n">
        <v>2024</v>
      </c>
      <c r="B700" s="117" t="s">
        <v>323</v>
      </c>
      <c r="C700" s="117" t="s">
        <v>995</v>
      </c>
      <c r="D700" s="117" t="n">
        <v>220</v>
      </c>
      <c r="E700" s="117" t="n">
        <v>6</v>
      </c>
      <c r="F700" s="117" t="n">
        <v>8</v>
      </c>
      <c r="G700" s="117" t="n">
        <f aca="false">+D700-H700</f>
        <v>206</v>
      </c>
      <c r="H700" s="117" t="n">
        <f aca="false">+E700+F700</f>
        <v>14</v>
      </c>
      <c r="I700" s="64" t="n">
        <f aca="false">+H700/D700*100</f>
        <v>6.36363636363636</v>
      </c>
    </row>
    <row r="701" customFormat="false" ht="12.8" hidden="false" customHeight="false" outlineLevel="0" collapsed="false">
      <c r="A701" s="395" t="n">
        <v>2024</v>
      </c>
      <c r="B701" s="70" t="s">
        <v>247</v>
      </c>
      <c r="C701" s="287" t="s">
        <v>977</v>
      </c>
      <c r="D701" s="70" t="n">
        <v>187</v>
      </c>
      <c r="E701" s="70" t="n">
        <v>10</v>
      </c>
      <c r="F701" s="70" t="n">
        <v>2</v>
      </c>
      <c r="G701" s="70" t="n">
        <f aca="false">+D701-H701</f>
        <v>175</v>
      </c>
      <c r="H701" s="70" t="n">
        <f aca="false">+E701+F701</f>
        <v>12</v>
      </c>
      <c r="I701" s="64" t="n">
        <f aca="false">+H701/D701*100</f>
        <v>6.41711229946524</v>
      </c>
    </row>
    <row r="702" customFormat="false" ht="12.8" hidden="false" customHeight="false" outlineLevel="0" collapsed="false">
      <c r="A702" s="395" t="n">
        <v>2024</v>
      </c>
      <c r="B702" s="70" t="s">
        <v>279</v>
      </c>
      <c r="C702" s="70" t="s">
        <v>984</v>
      </c>
      <c r="D702" s="70" t="n">
        <v>77</v>
      </c>
      <c r="E702" s="70" t="n">
        <v>5</v>
      </c>
      <c r="F702" s="70" t="n">
        <v>7</v>
      </c>
      <c r="G702" s="70" t="n">
        <f aca="false">+D702-H702</f>
        <v>65</v>
      </c>
      <c r="H702" s="70" t="n">
        <f aca="false">+E702+F702</f>
        <v>12</v>
      </c>
      <c r="I702" s="64" t="n">
        <f aca="false">+H702/D702*100</f>
        <v>15.5844155844156</v>
      </c>
    </row>
    <row r="703" customFormat="false" ht="12.8" hidden="false" customHeight="false" outlineLevel="0" collapsed="false">
      <c r="A703" s="395" t="n">
        <v>2024</v>
      </c>
      <c r="B703" s="70" t="s">
        <v>588</v>
      </c>
      <c r="C703" s="70" t="s">
        <v>1054</v>
      </c>
      <c r="D703" s="70" t="n">
        <v>34</v>
      </c>
      <c r="E703" s="70" t="n">
        <v>10</v>
      </c>
      <c r="F703" s="70"/>
      <c r="G703" s="70" t="n">
        <f aca="false">+D703-H703</f>
        <v>24</v>
      </c>
      <c r="H703" s="70" t="n">
        <f aca="false">+E703+F703</f>
        <v>10</v>
      </c>
      <c r="I703" s="64" t="n">
        <f aca="false">+H703/D703*100</f>
        <v>29.4117647058824</v>
      </c>
    </row>
    <row r="704" customFormat="false" ht="12.8" hidden="false" customHeight="false" outlineLevel="0" collapsed="false">
      <c r="A704" s="395" t="n">
        <v>2024</v>
      </c>
      <c r="B704" s="117" t="s">
        <v>425</v>
      </c>
      <c r="C704" s="117" t="s">
        <v>679</v>
      </c>
      <c r="D704" s="117" t="n">
        <v>17</v>
      </c>
      <c r="E704" s="117" t="n">
        <v>9</v>
      </c>
      <c r="F704" s="117" t="n">
        <v>1</v>
      </c>
      <c r="G704" s="117" t="n">
        <f aca="false">+D704-H704</f>
        <v>7</v>
      </c>
      <c r="H704" s="117" t="n">
        <f aca="false">+E704+F704</f>
        <v>10</v>
      </c>
      <c r="I704" s="64" t="n">
        <f aca="false">+H704/D704*100</f>
        <v>58.8235294117647</v>
      </c>
    </row>
    <row r="705" customFormat="false" ht="12.8" hidden="false" customHeight="false" outlineLevel="0" collapsed="false">
      <c r="A705" s="395" t="n">
        <v>2024</v>
      </c>
      <c r="B705" s="70" t="s">
        <v>397</v>
      </c>
      <c r="C705" s="70" t="s">
        <v>1013</v>
      </c>
      <c r="D705" s="70" t="n">
        <v>80</v>
      </c>
      <c r="E705" s="70" t="n">
        <v>3</v>
      </c>
      <c r="F705" s="70" t="n">
        <v>6</v>
      </c>
      <c r="G705" s="70" t="n">
        <f aca="false">+D705-H705</f>
        <v>71</v>
      </c>
      <c r="H705" s="70" t="n">
        <f aca="false">+E705+F705</f>
        <v>9</v>
      </c>
      <c r="I705" s="64" t="n">
        <f aca="false">+H705/D705*100</f>
        <v>11.25</v>
      </c>
    </row>
    <row r="706" customFormat="false" ht="12.8" hidden="false" customHeight="false" outlineLevel="0" collapsed="false">
      <c r="A706" s="395" t="n">
        <v>2024</v>
      </c>
      <c r="B706" s="70" t="s">
        <v>373</v>
      </c>
      <c r="C706" s="291" t="s">
        <v>1007</v>
      </c>
      <c r="D706" s="70" t="n">
        <v>61</v>
      </c>
      <c r="E706" s="70" t="n">
        <v>6</v>
      </c>
      <c r="F706" s="70" t="n">
        <v>3</v>
      </c>
      <c r="G706" s="70" t="n">
        <f aca="false">+D706-H706</f>
        <v>52</v>
      </c>
      <c r="H706" s="70" t="n">
        <f aca="false">+E706+F706</f>
        <v>9</v>
      </c>
      <c r="I706" s="64" t="n">
        <f aca="false">+H706/D706*100</f>
        <v>14.7540983606557</v>
      </c>
    </row>
    <row r="707" customFormat="false" ht="12.8" hidden="false" customHeight="false" outlineLevel="0" collapsed="false">
      <c r="A707" s="395" t="n">
        <v>2024</v>
      </c>
      <c r="B707" s="117" t="s">
        <v>393</v>
      </c>
      <c r="C707" s="117" t="s">
        <v>1012</v>
      </c>
      <c r="D707" s="117" t="n">
        <v>47</v>
      </c>
      <c r="E707" s="117" t="n">
        <v>3</v>
      </c>
      <c r="F707" s="117" t="n">
        <v>6</v>
      </c>
      <c r="G707" s="117" t="n">
        <f aca="false">+D707-H707</f>
        <v>38</v>
      </c>
      <c r="H707" s="117" t="n">
        <f aca="false">+E707+F707</f>
        <v>9</v>
      </c>
      <c r="I707" s="64" t="n">
        <f aca="false">+H707/D707*100</f>
        <v>19.1489361702128</v>
      </c>
    </row>
    <row r="708" customFormat="false" ht="12.8" hidden="false" customHeight="false" outlineLevel="0" collapsed="false">
      <c r="A708" s="395" t="n">
        <v>2024</v>
      </c>
      <c r="B708" s="117" t="s">
        <v>536</v>
      </c>
      <c r="C708" s="117" t="s">
        <v>1042</v>
      </c>
      <c r="D708" s="117" t="n">
        <v>21</v>
      </c>
      <c r="E708" s="117"/>
      <c r="F708" s="117" t="n">
        <v>9</v>
      </c>
      <c r="G708" s="117" t="n">
        <f aca="false">+D708-H708</f>
        <v>12</v>
      </c>
      <c r="H708" s="117" t="n">
        <f aca="false">+E708+F708</f>
        <v>9</v>
      </c>
      <c r="I708" s="64" t="n">
        <f aca="false">+H708/D708*100</f>
        <v>42.8571428571429</v>
      </c>
    </row>
    <row r="709" customFormat="false" ht="12.8" hidden="false" customHeight="false" outlineLevel="0" collapsed="false">
      <c r="A709" s="395" t="n">
        <v>2024</v>
      </c>
      <c r="B709" s="117" t="s">
        <v>203</v>
      </c>
      <c r="C709" s="117" t="s">
        <v>970</v>
      </c>
      <c r="D709" s="117" t="n">
        <v>49</v>
      </c>
      <c r="E709" s="117" t="n">
        <v>8</v>
      </c>
      <c r="F709" s="117"/>
      <c r="G709" s="117" t="n">
        <f aca="false">+D709-H709</f>
        <v>41</v>
      </c>
      <c r="H709" s="117" t="n">
        <f aca="false">+E709+F709</f>
        <v>8</v>
      </c>
      <c r="I709" s="64" t="n">
        <f aca="false">+H709/D709*100</f>
        <v>16.3265306122449</v>
      </c>
    </row>
    <row r="710" customFormat="false" ht="12.8" hidden="false" customHeight="false" outlineLevel="0" collapsed="false">
      <c r="A710" s="395" t="n">
        <v>2024</v>
      </c>
      <c r="B710" s="117" t="s">
        <v>385</v>
      </c>
      <c r="C710" s="117" t="s">
        <v>1010</v>
      </c>
      <c r="D710" s="117" t="n">
        <v>27</v>
      </c>
      <c r="E710" s="117"/>
      <c r="F710" s="117" t="n">
        <v>8</v>
      </c>
      <c r="G710" s="117" t="n">
        <f aca="false">+D710-H710</f>
        <v>19</v>
      </c>
      <c r="H710" s="117" t="n">
        <f aca="false">+E710+F710</f>
        <v>8</v>
      </c>
      <c r="I710" s="64" t="n">
        <f aca="false">+H710/D710*100</f>
        <v>29.6296296296296</v>
      </c>
    </row>
    <row r="711" customFormat="false" ht="12.8" hidden="false" customHeight="false" outlineLevel="0" collapsed="false">
      <c r="A711" s="395" t="n">
        <v>2024</v>
      </c>
      <c r="B711" s="70" t="s">
        <v>429</v>
      </c>
      <c r="C711" s="70" t="s">
        <v>1019</v>
      </c>
      <c r="D711" s="70" t="n">
        <v>134</v>
      </c>
      <c r="E711" s="70" t="n">
        <v>4</v>
      </c>
      <c r="F711" s="70" t="n">
        <v>3</v>
      </c>
      <c r="G711" s="70" t="n">
        <f aca="false">+D711-H711</f>
        <v>127</v>
      </c>
      <c r="H711" s="70" t="n">
        <f aca="false">+E711+F711</f>
        <v>7</v>
      </c>
      <c r="I711" s="64" t="n">
        <f aca="false">+H711/D711*100</f>
        <v>5.22388059701493</v>
      </c>
    </row>
    <row r="712" customFormat="false" ht="12.8" hidden="false" customHeight="false" outlineLevel="0" collapsed="false">
      <c r="A712" s="395" t="n">
        <v>2024</v>
      </c>
      <c r="B712" s="70" t="s">
        <v>215</v>
      </c>
      <c r="C712" s="70" t="s">
        <v>972</v>
      </c>
      <c r="D712" s="70" t="n">
        <v>108</v>
      </c>
      <c r="E712" s="70" t="n">
        <v>5</v>
      </c>
      <c r="F712" s="70" t="n">
        <v>2</v>
      </c>
      <c r="G712" s="70" t="n">
        <f aca="false">+D712-H712</f>
        <v>101</v>
      </c>
      <c r="H712" s="70" t="n">
        <f aca="false">+E712+F712</f>
        <v>7</v>
      </c>
      <c r="I712" s="64" t="n">
        <f aca="false">+H712/D712*100</f>
        <v>6.48148148148148</v>
      </c>
    </row>
    <row r="713" customFormat="false" ht="12.8" hidden="false" customHeight="false" outlineLevel="0" collapsed="false">
      <c r="A713" s="395" t="n">
        <v>2024</v>
      </c>
      <c r="B713" s="117" t="s">
        <v>163</v>
      </c>
      <c r="C713" s="117" t="s">
        <v>963</v>
      </c>
      <c r="D713" s="117" t="n">
        <v>79</v>
      </c>
      <c r="E713" s="117" t="n">
        <v>4</v>
      </c>
      <c r="F713" s="117" t="n">
        <v>3</v>
      </c>
      <c r="G713" s="117" t="n">
        <f aca="false">+D713-H713</f>
        <v>72</v>
      </c>
      <c r="H713" s="117" t="n">
        <f aca="false">+E713+F713</f>
        <v>7</v>
      </c>
      <c r="I713" s="64" t="n">
        <f aca="false">+H713/D713*100</f>
        <v>8.86075949367089</v>
      </c>
    </row>
    <row r="714" customFormat="false" ht="12.8" hidden="false" customHeight="false" outlineLevel="0" collapsed="false">
      <c r="A714" s="395" t="n">
        <v>2024</v>
      </c>
      <c r="B714" s="117" t="s">
        <v>560</v>
      </c>
      <c r="C714" s="117" t="s">
        <v>1048</v>
      </c>
      <c r="D714" s="117" t="n">
        <v>19</v>
      </c>
      <c r="E714" s="117" t="n">
        <v>7</v>
      </c>
      <c r="F714" s="117"/>
      <c r="G714" s="117" t="n">
        <f aca="false">+D714-H714</f>
        <v>12</v>
      </c>
      <c r="H714" s="117" t="n">
        <f aca="false">+E714+F714</f>
        <v>7</v>
      </c>
      <c r="I714" s="64" t="n">
        <f aca="false">+H714/D714*100</f>
        <v>36.8421052631579</v>
      </c>
    </row>
    <row r="715" customFormat="false" ht="12.8" hidden="false" customHeight="false" outlineLevel="0" collapsed="false">
      <c r="A715" s="395" t="n">
        <v>2024</v>
      </c>
      <c r="B715" s="70" t="s">
        <v>413</v>
      </c>
      <c r="C715" s="70" t="s">
        <v>1017</v>
      </c>
      <c r="D715" s="70" t="n">
        <v>139</v>
      </c>
      <c r="E715" s="70" t="n">
        <v>3</v>
      </c>
      <c r="F715" s="70" t="n">
        <v>3</v>
      </c>
      <c r="G715" s="70" t="n">
        <f aca="false">+D715-H715</f>
        <v>133</v>
      </c>
      <c r="H715" s="70" t="n">
        <f aca="false">+E715+F715</f>
        <v>6</v>
      </c>
      <c r="I715" s="64" t="n">
        <f aca="false">+H715/D715*100</f>
        <v>4.31654676258993</v>
      </c>
    </row>
    <row r="716" customFormat="false" ht="12.8" hidden="false" customHeight="false" outlineLevel="0" collapsed="false">
      <c r="A716" s="395" t="n">
        <v>2024</v>
      </c>
      <c r="B716" s="117" t="s">
        <v>299</v>
      </c>
      <c r="C716" s="283" t="s">
        <v>989</v>
      </c>
      <c r="D716" s="117" t="n">
        <v>55</v>
      </c>
      <c r="E716" s="117" t="n">
        <v>5</v>
      </c>
      <c r="F716" s="117" t="n">
        <v>1</v>
      </c>
      <c r="G716" s="117" t="n">
        <f aca="false">+D716-H716</f>
        <v>49</v>
      </c>
      <c r="H716" s="117" t="n">
        <f aca="false">+E716+F716</f>
        <v>6</v>
      </c>
      <c r="I716" s="64" t="n">
        <f aca="false">+H716/D716*100</f>
        <v>10.9090909090909</v>
      </c>
    </row>
    <row r="717" customFormat="false" ht="12.8" hidden="false" customHeight="false" outlineLevel="0" collapsed="false">
      <c r="A717" s="395" t="n">
        <v>2024</v>
      </c>
      <c r="B717" s="117" t="s">
        <v>275</v>
      </c>
      <c r="C717" s="117" t="s">
        <v>983</v>
      </c>
      <c r="D717" s="117" t="n">
        <v>42</v>
      </c>
      <c r="E717" s="117" t="n">
        <v>5</v>
      </c>
      <c r="F717" s="117" t="n">
        <v>1</v>
      </c>
      <c r="G717" s="117" t="n">
        <f aca="false">+D717-H717</f>
        <v>36</v>
      </c>
      <c r="H717" s="117" t="n">
        <f aca="false">+E717+F717</f>
        <v>6</v>
      </c>
      <c r="I717" s="64" t="n">
        <f aca="false">+H717/D717*100</f>
        <v>14.2857142857143</v>
      </c>
    </row>
    <row r="718" customFormat="false" ht="12.8" hidden="false" customHeight="false" outlineLevel="0" collapsed="false">
      <c r="A718" s="395" t="n">
        <v>2024</v>
      </c>
      <c r="B718" s="117" t="s">
        <v>369</v>
      </c>
      <c r="C718" s="294" t="s">
        <v>1006</v>
      </c>
      <c r="D718" s="117" t="n">
        <v>12</v>
      </c>
      <c r="E718" s="117" t="n">
        <v>5</v>
      </c>
      <c r="F718" s="117" t="n">
        <v>1</v>
      </c>
      <c r="G718" s="117" t="n">
        <f aca="false">+D718-H718</f>
        <v>6</v>
      </c>
      <c r="H718" s="117" t="n">
        <f aca="false">+E718+F718</f>
        <v>6</v>
      </c>
      <c r="I718" s="64" t="n">
        <f aca="false">+H718/D718*100</f>
        <v>50</v>
      </c>
    </row>
    <row r="719" customFormat="false" ht="12.8" hidden="false" customHeight="false" outlineLevel="0" collapsed="false">
      <c r="A719" s="395" t="n">
        <v>2024</v>
      </c>
      <c r="B719" s="117" t="s">
        <v>195</v>
      </c>
      <c r="C719" s="117" t="s">
        <v>968</v>
      </c>
      <c r="D719" s="117" t="n">
        <v>22</v>
      </c>
      <c r="E719" s="117" t="n">
        <v>2</v>
      </c>
      <c r="F719" s="117" t="n">
        <v>3</v>
      </c>
      <c r="G719" s="117" t="n">
        <f aca="false">+D719-H719</f>
        <v>17</v>
      </c>
      <c r="H719" s="117" t="n">
        <f aca="false">+E719+F719</f>
        <v>5</v>
      </c>
      <c r="I719" s="64" t="n">
        <f aca="false">+H719/D719*100</f>
        <v>22.7272727272727</v>
      </c>
    </row>
    <row r="720" customFormat="false" ht="12.8" hidden="false" customHeight="false" outlineLevel="0" collapsed="false">
      <c r="A720" s="395" t="n">
        <v>2024</v>
      </c>
      <c r="B720" s="70" t="s">
        <v>580</v>
      </c>
      <c r="C720" s="287" t="s">
        <v>1052</v>
      </c>
      <c r="D720" s="70" t="n">
        <v>18</v>
      </c>
      <c r="E720" s="70" t="n">
        <v>5</v>
      </c>
      <c r="F720" s="70"/>
      <c r="G720" s="70" t="n">
        <f aca="false">+D720-H720</f>
        <v>13</v>
      </c>
      <c r="H720" s="70" t="n">
        <f aca="false">+E720+F720</f>
        <v>5</v>
      </c>
      <c r="I720" s="64" t="n">
        <f aca="false">+H720/D720*100</f>
        <v>27.7777777777778</v>
      </c>
    </row>
    <row r="721" customFormat="false" ht="12.8" hidden="false" customHeight="false" outlineLevel="0" collapsed="false">
      <c r="A721" s="395" t="n">
        <v>2024</v>
      </c>
      <c r="B721" s="70" t="s">
        <v>231</v>
      </c>
      <c r="C721" s="70" t="s">
        <v>232</v>
      </c>
      <c r="D721" s="70" t="n">
        <v>100</v>
      </c>
      <c r="E721" s="70"/>
      <c r="F721" s="70" t="n">
        <v>4</v>
      </c>
      <c r="G721" s="70" t="n">
        <f aca="false">+D721-H721</f>
        <v>96</v>
      </c>
      <c r="H721" s="70" t="n">
        <f aca="false">+E721+F721</f>
        <v>4</v>
      </c>
      <c r="I721" s="64" t="n">
        <f aca="false">+H721/D721*100</f>
        <v>4</v>
      </c>
    </row>
    <row r="722" customFormat="false" ht="12.8" hidden="false" customHeight="false" outlineLevel="0" collapsed="false">
      <c r="A722" s="395" t="n">
        <v>2024</v>
      </c>
      <c r="B722" s="117" t="s">
        <v>353</v>
      </c>
      <c r="C722" s="117" t="s">
        <v>1002</v>
      </c>
      <c r="D722" s="117" t="n">
        <v>43</v>
      </c>
      <c r="E722" s="117" t="n">
        <v>2</v>
      </c>
      <c r="F722" s="117" t="n">
        <v>2</v>
      </c>
      <c r="G722" s="117" t="n">
        <f aca="false">+D722-H722</f>
        <v>39</v>
      </c>
      <c r="H722" s="117" t="n">
        <f aca="false">+E722+F722</f>
        <v>4</v>
      </c>
      <c r="I722" s="64" t="n">
        <f aca="false">+H722/D722*100</f>
        <v>9.30232558139535</v>
      </c>
    </row>
    <row r="723" customFormat="false" ht="12.8" hidden="false" customHeight="false" outlineLevel="0" collapsed="false">
      <c r="A723" s="395" t="n">
        <v>2024</v>
      </c>
      <c r="B723" s="117" t="s">
        <v>409</v>
      </c>
      <c r="C723" s="117" t="s">
        <v>1016</v>
      </c>
      <c r="D723" s="117" t="n">
        <v>11</v>
      </c>
      <c r="E723" s="117"/>
      <c r="F723" s="117" t="n">
        <v>4</v>
      </c>
      <c r="G723" s="117" t="n">
        <f aca="false">+D723-H723</f>
        <v>7</v>
      </c>
      <c r="H723" s="117" t="n">
        <f aca="false">+E723+F723</f>
        <v>4</v>
      </c>
      <c r="I723" s="64" t="n">
        <f aca="false">+H723/D723*100</f>
        <v>36.3636363636364</v>
      </c>
    </row>
    <row r="724" customFormat="false" ht="12.8" hidden="false" customHeight="false" outlineLevel="0" collapsed="false">
      <c r="A724" s="395" t="n">
        <v>2024</v>
      </c>
      <c r="B724" s="70" t="s">
        <v>461</v>
      </c>
      <c r="C724" s="70" t="s">
        <v>1026</v>
      </c>
      <c r="D724" s="70" t="n">
        <v>7</v>
      </c>
      <c r="E724" s="70" t="n">
        <v>4</v>
      </c>
      <c r="F724" s="70"/>
      <c r="G724" s="70" t="n">
        <f aca="false">+D724-H724</f>
        <v>3</v>
      </c>
      <c r="H724" s="70" t="n">
        <f aca="false">+E724+F724</f>
        <v>4</v>
      </c>
      <c r="I724" s="64" t="n">
        <f aca="false">+H724/D724*100</f>
        <v>57.1428571428571</v>
      </c>
    </row>
    <row r="725" customFormat="false" ht="12.8" hidden="false" customHeight="false" outlineLevel="0" collapsed="false">
      <c r="A725" s="395" t="n">
        <v>2024</v>
      </c>
      <c r="B725" s="117" t="s">
        <v>315</v>
      </c>
      <c r="C725" s="117" t="s">
        <v>993</v>
      </c>
      <c r="D725" s="117" t="n">
        <v>4</v>
      </c>
      <c r="E725" s="117"/>
      <c r="F725" s="117" t="n">
        <v>4</v>
      </c>
      <c r="G725" s="117" t="n">
        <f aca="false">+D725-H725</f>
        <v>0</v>
      </c>
      <c r="H725" s="117" t="n">
        <f aca="false">+E725+F725</f>
        <v>4</v>
      </c>
      <c r="I725" s="64" t="n">
        <f aca="false">+H725/D725*100</f>
        <v>100</v>
      </c>
    </row>
    <row r="726" customFormat="false" ht="12.8" hidden="false" customHeight="false" outlineLevel="0" collapsed="false">
      <c r="A726" s="395" t="n">
        <v>2024</v>
      </c>
      <c r="B726" s="117" t="s">
        <v>337</v>
      </c>
      <c r="C726" s="283" t="s">
        <v>999</v>
      </c>
      <c r="D726" s="117" t="n">
        <v>11</v>
      </c>
      <c r="E726" s="117" t="n">
        <v>1</v>
      </c>
      <c r="F726" s="117" t="n">
        <v>2</v>
      </c>
      <c r="G726" s="117" t="n">
        <f aca="false">+D726-H726</f>
        <v>8</v>
      </c>
      <c r="H726" s="117" t="n">
        <f aca="false">+E726+F726</f>
        <v>3</v>
      </c>
      <c r="I726" s="64" t="n">
        <f aca="false">+H726/D726*100</f>
        <v>27.2727272727273</v>
      </c>
    </row>
    <row r="727" customFormat="false" ht="12.8" hidden="false" customHeight="false" outlineLevel="0" collapsed="false">
      <c r="A727" s="395" t="n">
        <v>2024</v>
      </c>
      <c r="B727" s="117" t="s">
        <v>377</v>
      </c>
      <c r="C727" s="117" t="s">
        <v>1008</v>
      </c>
      <c r="D727" s="117" t="n">
        <v>7</v>
      </c>
      <c r="E727" s="117" t="n">
        <v>3</v>
      </c>
      <c r="F727" s="117"/>
      <c r="G727" s="117" t="n">
        <f aca="false">+D727-H727</f>
        <v>4</v>
      </c>
      <c r="H727" s="117" t="n">
        <f aca="false">+E727+F727</f>
        <v>3</v>
      </c>
      <c r="I727" s="64" t="n">
        <f aca="false">+H727/D727*100</f>
        <v>42.8571428571429</v>
      </c>
    </row>
    <row r="728" customFormat="false" ht="12.8" hidden="false" customHeight="false" outlineLevel="0" collapsed="false">
      <c r="A728" s="395" t="n">
        <v>2024</v>
      </c>
      <c r="B728" s="117" t="s">
        <v>131</v>
      </c>
      <c r="C728" s="117" t="s">
        <v>958</v>
      </c>
      <c r="D728" s="117" t="n">
        <v>48</v>
      </c>
      <c r="E728" s="117" t="n">
        <v>1</v>
      </c>
      <c r="F728" s="117" t="n">
        <v>1</v>
      </c>
      <c r="G728" s="117" t="n">
        <f aca="false">+D728-H728</f>
        <v>46</v>
      </c>
      <c r="H728" s="117" t="n">
        <f aca="false">+E728+F728</f>
        <v>2</v>
      </c>
      <c r="I728" s="64" t="n">
        <f aca="false">+H728/D728*100</f>
        <v>4.16666666666667</v>
      </c>
    </row>
    <row r="729" customFormat="false" ht="12.8" hidden="false" customHeight="false" outlineLevel="0" collapsed="false">
      <c r="A729" s="395" t="n">
        <v>2024</v>
      </c>
      <c r="B729" s="117" t="s">
        <v>417</v>
      </c>
      <c r="C729" s="117" t="s">
        <v>418</v>
      </c>
      <c r="D729" s="117" t="n">
        <v>38</v>
      </c>
      <c r="E729" s="117"/>
      <c r="F729" s="117" t="n">
        <v>2</v>
      </c>
      <c r="G729" s="117" t="n">
        <f aca="false">+D729-H729</f>
        <v>36</v>
      </c>
      <c r="H729" s="117" t="n">
        <f aca="false">+E729+F729</f>
        <v>2</v>
      </c>
      <c r="I729" s="64" t="n">
        <f aca="false">+H729/D729*100</f>
        <v>5.26315789473684</v>
      </c>
    </row>
    <row r="730" customFormat="false" ht="12.8" hidden="false" customHeight="false" outlineLevel="0" collapsed="false">
      <c r="A730" s="395" t="n">
        <v>2024</v>
      </c>
      <c r="B730" s="70" t="s">
        <v>239</v>
      </c>
      <c r="C730" s="70" t="s">
        <v>240</v>
      </c>
      <c r="D730" s="70" t="n">
        <v>14</v>
      </c>
      <c r="E730" s="70"/>
      <c r="F730" s="70" t="n">
        <v>2</v>
      </c>
      <c r="G730" s="70" t="n">
        <f aca="false">+D730-H730</f>
        <v>12</v>
      </c>
      <c r="H730" s="70" t="n">
        <f aca="false">+E730+F730</f>
        <v>2</v>
      </c>
      <c r="I730" s="64" t="n">
        <f aca="false">+H730/D730*100</f>
        <v>14.2857142857143</v>
      </c>
    </row>
    <row r="731" customFormat="false" ht="12.8" hidden="false" customHeight="false" outlineLevel="0" collapsed="false">
      <c r="A731" s="395" t="n">
        <v>2024</v>
      </c>
      <c r="B731" s="70" t="s">
        <v>596</v>
      </c>
      <c r="C731" s="291" t="s">
        <v>1056</v>
      </c>
      <c r="D731" s="70" t="n">
        <v>9</v>
      </c>
      <c r="E731" s="70" t="n">
        <v>2</v>
      </c>
      <c r="F731" s="70"/>
      <c r="G731" s="70" t="n">
        <f aca="false">+D731-H731</f>
        <v>7</v>
      </c>
      <c r="H731" s="70" t="n">
        <f aca="false">+E731+F731</f>
        <v>2</v>
      </c>
      <c r="I731" s="64" t="n">
        <f aca="false">+H731/D731*100</f>
        <v>22.2222222222222</v>
      </c>
    </row>
    <row r="732" customFormat="false" ht="12.8" hidden="false" customHeight="false" outlineLevel="0" collapsed="false">
      <c r="A732" s="395" t="n">
        <v>2024</v>
      </c>
      <c r="B732" s="117" t="s">
        <v>496</v>
      </c>
      <c r="C732" s="117" t="s">
        <v>1033</v>
      </c>
      <c r="D732" s="117" t="n">
        <v>108</v>
      </c>
      <c r="E732" s="117" t="n">
        <v>1</v>
      </c>
      <c r="F732" s="117"/>
      <c r="G732" s="117" t="n">
        <f aca="false">+D732-H732</f>
        <v>107</v>
      </c>
      <c r="H732" s="117" t="n">
        <f aca="false">+E732+F732</f>
        <v>1</v>
      </c>
      <c r="I732" s="64" t="n">
        <f aca="false">+H732/D732*100</f>
        <v>0.925925925925926</v>
      </c>
    </row>
    <row r="733" customFormat="false" ht="12.8" hidden="false" customHeight="false" outlineLevel="0" collapsed="false">
      <c r="A733" s="395" t="n">
        <v>2024</v>
      </c>
      <c r="B733" s="70" t="s">
        <v>405</v>
      </c>
      <c r="C733" s="70" t="s">
        <v>1015</v>
      </c>
      <c r="D733" s="70" t="n">
        <v>58</v>
      </c>
      <c r="E733" s="70" t="n">
        <v>1</v>
      </c>
      <c r="F733" s="70"/>
      <c r="G733" s="70" t="n">
        <f aca="false">+D733-H733</f>
        <v>57</v>
      </c>
      <c r="H733" s="70" t="n">
        <f aca="false">+E733+F733</f>
        <v>1</v>
      </c>
      <c r="I733" s="64" t="n">
        <f aca="false">+H733/D733*100</f>
        <v>1.72413793103448</v>
      </c>
    </row>
    <row r="734" customFormat="false" ht="12.8" hidden="false" customHeight="false" outlineLevel="0" collapsed="false">
      <c r="A734" s="395" t="n">
        <v>2024</v>
      </c>
      <c r="B734" s="70" t="s">
        <v>604</v>
      </c>
      <c r="C734" s="70" t="s">
        <v>1058</v>
      </c>
      <c r="D734" s="70" t="n">
        <v>16</v>
      </c>
      <c r="E734" s="70" t="n">
        <v>1</v>
      </c>
      <c r="F734" s="70"/>
      <c r="G734" s="70" t="n">
        <f aca="false">+D734-H734</f>
        <v>15</v>
      </c>
      <c r="H734" s="70" t="n">
        <f aca="false">+E734+F734</f>
        <v>1</v>
      </c>
      <c r="I734" s="64" t="n">
        <f aca="false">+H734/D734*100</f>
        <v>6.25</v>
      </c>
    </row>
    <row r="735" customFormat="false" ht="12.8" hidden="false" customHeight="false" outlineLevel="0" collapsed="false">
      <c r="A735" s="395" t="n">
        <v>2024</v>
      </c>
      <c r="B735" s="70" t="s">
        <v>287</v>
      </c>
      <c r="C735" s="287" t="s">
        <v>986</v>
      </c>
      <c r="D735" s="70" t="n">
        <v>8</v>
      </c>
      <c r="E735" s="70"/>
      <c r="F735" s="70" t="n">
        <v>1</v>
      </c>
      <c r="G735" s="70" t="n">
        <f aca="false">+D735-H735</f>
        <v>7</v>
      </c>
      <c r="H735" s="70" t="n">
        <f aca="false">+E735+F735</f>
        <v>1</v>
      </c>
      <c r="I735" s="64" t="n">
        <f aca="false">+H735/D735*100</f>
        <v>12.5</v>
      </c>
    </row>
    <row r="736" customFormat="false" ht="12.8" hidden="false" customHeight="false" outlineLevel="0" collapsed="false">
      <c r="A736" s="395" t="n">
        <v>2024</v>
      </c>
      <c r="B736" s="70" t="s">
        <v>303</v>
      </c>
      <c r="C736" s="70" t="s">
        <v>990</v>
      </c>
      <c r="D736" s="70" t="n">
        <v>7</v>
      </c>
      <c r="E736" s="70"/>
      <c r="F736" s="70" t="n">
        <v>1</v>
      </c>
      <c r="G736" s="70" t="n">
        <f aca="false">+D736-H736</f>
        <v>6</v>
      </c>
      <c r="H736" s="70" t="n">
        <f aca="false">+E736+F736</f>
        <v>1</v>
      </c>
      <c r="I736" s="64" t="n">
        <f aca="false">+H736/D736*100</f>
        <v>14.2857142857143</v>
      </c>
    </row>
    <row r="737" customFormat="false" ht="12.8" hidden="false" customHeight="false" outlineLevel="0" collapsed="false">
      <c r="A737" s="395" t="n">
        <v>2024</v>
      </c>
      <c r="B737" s="117" t="s">
        <v>528</v>
      </c>
      <c r="C737" s="294" t="s">
        <v>1040</v>
      </c>
      <c r="D737" s="117" t="n">
        <v>6</v>
      </c>
      <c r="E737" s="117" t="n">
        <v>1</v>
      </c>
      <c r="F737" s="117"/>
      <c r="G737" s="117" t="n">
        <f aca="false">+D737-H737</f>
        <v>5</v>
      </c>
      <c r="H737" s="117" t="n">
        <f aca="false">+E737+F737</f>
        <v>1</v>
      </c>
      <c r="I737" s="64" t="n">
        <f aca="false">+H737/D737*100</f>
        <v>16.6666666666667</v>
      </c>
    </row>
    <row r="738" customFormat="false" ht="12.8" hidden="false" customHeight="false" outlineLevel="0" collapsed="false">
      <c r="A738" s="395" t="n">
        <v>2024</v>
      </c>
      <c r="B738" s="70" t="s">
        <v>167</v>
      </c>
      <c r="C738" s="70" t="s">
        <v>654</v>
      </c>
      <c r="D738" s="70" t="n">
        <v>4</v>
      </c>
      <c r="E738" s="70" t="n">
        <v>1</v>
      </c>
      <c r="F738" s="70" t="n">
        <v>0</v>
      </c>
      <c r="G738" s="70" t="n">
        <f aca="false">+D738-H738</f>
        <v>3</v>
      </c>
      <c r="H738" s="70" t="n">
        <f aca="false">+E738+F738</f>
        <v>1</v>
      </c>
      <c r="I738" s="64" t="n">
        <f aca="false">+H738/D738*100</f>
        <v>25</v>
      </c>
    </row>
    <row r="739" customFormat="false" ht="12.8" hidden="false" customHeight="false" outlineLevel="0" collapsed="false">
      <c r="A739" s="395" t="n">
        <v>2024</v>
      </c>
      <c r="B739" s="117" t="s">
        <v>624</v>
      </c>
      <c r="C739" s="117" t="s">
        <v>1062</v>
      </c>
      <c r="D739" s="117" t="n">
        <v>4</v>
      </c>
      <c r="E739" s="117" t="n">
        <v>1</v>
      </c>
      <c r="F739" s="117"/>
      <c r="G739" s="117" t="n">
        <f aca="false">+D739-H739</f>
        <v>3</v>
      </c>
      <c r="H739" s="117" t="n">
        <f aca="false">+E739+F739</f>
        <v>1</v>
      </c>
      <c r="I739" s="64" t="n">
        <f aca="false">+H739/D739*100</f>
        <v>25</v>
      </c>
    </row>
    <row r="740" customFormat="false" ht="12.8" hidden="false" customHeight="false" outlineLevel="0" collapsed="false">
      <c r="A740" s="395" t="n">
        <v>2024</v>
      </c>
      <c r="B740" s="70" t="s">
        <v>159</v>
      </c>
      <c r="C740" s="70" t="s">
        <v>652</v>
      </c>
      <c r="D740" s="70" t="n">
        <v>3</v>
      </c>
      <c r="E740" s="70"/>
      <c r="F740" s="70" t="n">
        <v>1</v>
      </c>
      <c r="G740" s="70" t="n">
        <f aca="false">+D740-H740</f>
        <v>2</v>
      </c>
      <c r="H740" s="70" t="n">
        <f aca="false">+E740+F740</f>
        <v>1</v>
      </c>
      <c r="I740" s="64" t="n">
        <f aca="false">+H740/D740*100</f>
        <v>33.3333333333333</v>
      </c>
    </row>
    <row r="741" customFormat="false" ht="12.8" hidden="false" customHeight="false" outlineLevel="0" collapsed="false">
      <c r="A741" s="395" t="n">
        <v>2024</v>
      </c>
      <c r="B741" s="70" t="s">
        <v>492</v>
      </c>
      <c r="C741" s="70" t="s">
        <v>725</v>
      </c>
      <c r="D741" s="70" t="n">
        <v>3</v>
      </c>
      <c r="E741" s="70"/>
      <c r="F741" s="70" t="n">
        <v>1</v>
      </c>
      <c r="G741" s="70" t="n">
        <f aca="false">+D741-H741</f>
        <v>2</v>
      </c>
      <c r="H741" s="70" t="n">
        <f aca="false">+E741+F741</f>
        <v>1</v>
      </c>
      <c r="I741" s="64" t="n">
        <f aca="false">+H741/D741*100</f>
        <v>33.3333333333333</v>
      </c>
    </row>
    <row r="742" customFormat="false" ht="12.8" hidden="false" customHeight="false" outlineLevel="0" collapsed="false">
      <c r="A742" s="395" t="n">
        <v>2024</v>
      </c>
      <c r="B742" s="70" t="s">
        <v>175</v>
      </c>
      <c r="C742" s="291" t="s">
        <v>176</v>
      </c>
      <c r="D742" s="70" t="n">
        <v>2</v>
      </c>
      <c r="E742" s="70"/>
      <c r="F742" s="70" t="n">
        <v>1</v>
      </c>
      <c r="G742" s="70" t="n">
        <f aca="false">+D742-H742</f>
        <v>1</v>
      </c>
      <c r="H742" s="70" t="n">
        <f aca="false">+E742+F742</f>
        <v>1</v>
      </c>
      <c r="I742" s="64" t="n">
        <f aca="false">+H742/D742*100</f>
        <v>50</v>
      </c>
    </row>
    <row r="743" customFormat="false" ht="12.8" hidden="false" customHeight="false" outlineLevel="0" collapsed="false">
      <c r="A743" s="395" t="n">
        <v>2024</v>
      </c>
      <c r="B743" s="117" t="s">
        <v>449</v>
      </c>
      <c r="C743" s="283" t="s">
        <v>890</v>
      </c>
      <c r="D743" s="117" t="n">
        <v>1</v>
      </c>
      <c r="E743" s="117" t="n">
        <v>1</v>
      </c>
      <c r="F743" s="117"/>
      <c r="G743" s="117" t="n">
        <f aca="false">+D743-H743</f>
        <v>0</v>
      </c>
      <c r="H743" s="117" t="n">
        <f aca="false">+E743+F743</f>
        <v>1</v>
      </c>
      <c r="I743" s="64" t="n">
        <f aca="false">+H743/D743*100</f>
        <v>100</v>
      </c>
    </row>
    <row r="744" customFormat="false" ht="12.8" hidden="false" customHeight="false" outlineLevel="0" collapsed="false">
      <c r="A744" s="395" t="n">
        <v>2024</v>
      </c>
      <c r="B744" s="70" t="s">
        <v>508</v>
      </c>
      <c r="C744" s="70" t="s">
        <v>685</v>
      </c>
      <c r="D744" s="70" t="n">
        <v>1</v>
      </c>
      <c r="E744" s="70"/>
      <c r="F744" s="70" t="n">
        <v>1</v>
      </c>
      <c r="G744" s="70" t="n">
        <f aca="false">+D744-H744</f>
        <v>0</v>
      </c>
      <c r="H744" s="70" t="n">
        <f aca="false">+E744+F744</f>
        <v>1</v>
      </c>
      <c r="I744" s="64" t="n">
        <f aca="false">+H744/D744*100</f>
        <v>100</v>
      </c>
    </row>
    <row r="745" customFormat="false" ht="12.8" hidden="false" customHeight="false" outlineLevel="0" collapsed="false">
      <c r="A745" s="395" t="n">
        <v>2024</v>
      </c>
      <c r="B745" s="70" t="s">
        <v>556</v>
      </c>
      <c r="C745" s="287" t="s">
        <v>1047</v>
      </c>
      <c r="D745" s="70" t="n">
        <v>1</v>
      </c>
      <c r="E745" s="70" t="n">
        <v>1</v>
      </c>
      <c r="F745" s="70"/>
      <c r="G745" s="70" t="n">
        <f aca="false">+D745-H745</f>
        <v>0</v>
      </c>
      <c r="H745" s="70" t="n">
        <f aca="false">+E745+F745</f>
        <v>1</v>
      </c>
      <c r="I745" s="64" t="n">
        <f aca="false">+H745/D745*100</f>
        <v>100</v>
      </c>
    </row>
    <row r="746" customFormat="false" ht="12.8" hidden="false" customHeight="false" outlineLevel="0" collapsed="false">
      <c r="A746" s="395" t="n">
        <v>2024</v>
      </c>
      <c r="B746" s="70" t="s">
        <v>349</v>
      </c>
      <c r="C746" s="70" t="s">
        <v>1001</v>
      </c>
      <c r="D746" s="70" t="n">
        <v>8</v>
      </c>
      <c r="E746" s="70"/>
      <c r="F746" s="70"/>
      <c r="G746" s="70" t="n">
        <f aca="false">+D746-H746</f>
        <v>8</v>
      </c>
      <c r="H746" s="70" t="n">
        <f aca="false">+E746+F746</f>
        <v>0</v>
      </c>
      <c r="I746" s="64" t="n">
        <f aca="false">+H746/D746*100</f>
        <v>0</v>
      </c>
    </row>
    <row r="747" customFormat="false" ht="12.8" hidden="false" customHeight="false" outlineLevel="0" collapsed="false">
      <c r="A747" s="395" t="n">
        <v>2024</v>
      </c>
      <c r="B747" s="117" t="s">
        <v>472</v>
      </c>
      <c r="C747" s="117" t="s">
        <v>1029</v>
      </c>
      <c r="D747" s="117" t="n">
        <v>8</v>
      </c>
      <c r="E747" s="117"/>
      <c r="F747" s="117"/>
      <c r="G747" s="117" t="n">
        <f aca="false">+D747-H747</f>
        <v>8</v>
      </c>
      <c r="H747" s="117" t="n">
        <f aca="false">+E747+F747</f>
        <v>0</v>
      </c>
      <c r="I747" s="64" t="n">
        <f aca="false">+H747/D747*100</f>
        <v>0</v>
      </c>
    </row>
    <row r="748" customFormat="false" ht="12.8" hidden="false" customHeight="false" outlineLevel="0" collapsed="false">
      <c r="A748" s="395" t="n">
        <v>2024</v>
      </c>
      <c r="B748" s="117" t="s">
        <v>123</v>
      </c>
      <c r="C748" s="118" t="s">
        <v>646</v>
      </c>
      <c r="D748" s="117" t="n">
        <v>6</v>
      </c>
      <c r="E748" s="117"/>
      <c r="F748" s="117"/>
      <c r="G748" s="117" t="n">
        <f aca="false">+D748-H748</f>
        <v>6</v>
      </c>
      <c r="H748" s="117" t="n">
        <f aca="false">+E748+F748</f>
        <v>0</v>
      </c>
      <c r="I748" s="64" t="n">
        <f aca="false">+H748/D748*100</f>
        <v>0</v>
      </c>
    </row>
    <row r="749" customFormat="false" ht="12.8" hidden="false" customHeight="false" outlineLevel="0" collapsed="false">
      <c r="A749" s="395" t="n">
        <v>2024</v>
      </c>
      <c r="B749" s="117" t="s">
        <v>219</v>
      </c>
      <c r="C749" s="283" t="s">
        <v>973</v>
      </c>
      <c r="D749" s="117" t="n">
        <v>6</v>
      </c>
      <c r="E749" s="117"/>
      <c r="F749" s="117"/>
      <c r="G749" s="117" t="n">
        <f aca="false">+D749-H749</f>
        <v>6</v>
      </c>
      <c r="H749" s="117" t="n">
        <f aca="false">+E749+F749</f>
        <v>0</v>
      </c>
      <c r="I749" s="64" t="n">
        <f aca="false">+H749/D749*100</f>
        <v>0</v>
      </c>
    </row>
    <row r="750" customFormat="false" ht="12.8" hidden="false" customHeight="false" outlineLevel="0" collapsed="false">
      <c r="A750" s="395" t="n">
        <v>2024</v>
      </c>
      <c r="B750" s="117" t="s">
        <v>616</v>
      </c>
      <c r="C750" s="117" t="s">
        <v>698</v>
      </c>
      <c r="D750" s="117" t="n">
        <v>6</v>
      </c>
      <c r="E750" s="117"/>
      <c r="F750" s="117"/>
      <c r="G750" s="117" t="n">
        <f aca="false">+D750-H750</f>
        <v>6</v>
      </c>
      <c r="H750" s="117" t="n">
        <f aca="false">+E750+F750</f>
        <v>0</v>
      </c>
      <c r="I750" s="64" t="n">
        <f aca="false">+H750/D750*100</f>
        <v>0</v>
      </c>
    </row>
    <row r="751" customFormat="false" ht="12.8" hidden="false" customHeight="false" outlineLevel="0" collapsed="false">
      <c r="A751" s="395" t="n">
        <v>2024</v>
      </c>
      <c r="B751" s="70" t="s">
        <v>333</v>
      </c>
      <c r="C751" s="70" t="s">
        <v>998</v>
      </c>
      <c r="D751" s="70" t="n">
        <v>5</v>
      </c>
      <c r="E751" s="70"/>
      <c r="F751" s="70"/>
      <c r="G751" s="70" t="n">
        <f aca="false">+D751-H751</f>
        <v>5</v>
      </c>
      <c r="H751" s="70" t="n">
        <f aca="false">+E751+F751</f>
        <v>0</v>
      </c>
      <c r="I751" s="64" t="n">
        <f aca="false">+H751/D751*100</f>
        <v>0</v>
      </c>
    </row>
    <row r="752" customFormat="false" ht="12.8" hidden="false" customHeight="false" outlineLevel="0" collapsed="false">
      <c r="A752" s="395" t="n">
        <v>2024</v>
      </c>
      <c r="B752" s="70" t="s">
        <v>437</v>
      </c>
      <c r="C752" s="70" t="s">
        <v>1021</v>
      </c>
      <c r="D752" s="70" t="n">
        <v>5</v>
      </c>
      <c r="E752" s="70"/>
      <c r="F752" s="70"/>
      <c r="G752" s="70" t="n">
        <f aca="false">+D752-H752</f>
        <v>5</v>
      </c>
      <c r="H752" s="70" t="n">
        <f aca="false">+E752+F752</f>
        <v>0</v>
      </c>
      <c r="I752" s="64" t="n">
        <f aca="false">+H752/D752*100</f>
        <v>0</v>
      </c>
    </row>
    <row r="753" customFormat="false" ht="12.8" hidden="false" customHeight="false" outlineLevel="0" collapsed="false">
      <c r="A753" s="395" t="n">
        <v>2024</v>
      </c>
      <c r="B753" s="117" t="s">
        <v>592</v>
      </c>
      <c r="C753" s="283" t="s">
        <v>1055</v>
      </c>
      <c r="D753" s="117" t="n">
        <v>5</v>
      </c>
      <c r="E753" s="117"/>
      <c r="F753" s="117"/>
      <c r="G753" s="117" t="n">
        <f aca="false">+D753-H753</f>
        <v>5</v>
      </c>
      <c r="H753" s="117" t="n">
        <f aca="false">+E753+F753</f>
        <v>0</v>
      </c>
      <c r="I753" s="64" t="n">
        <f aca="false">+H753/D753*100</f>
        <v>0</v>
      </c>
    </row>
    <row r="754" customFormat="false" ht="12.8" hidden="false" customHeight="false" outlineLevel="0" collapsed="false">
      <c r="A754" s="395" t="n">
        <v>2024</v>
      </c>
      <c r="B754" s="70" t="s">
        <v>319</v>
      </c>
      <c r="C754" s="287" t="s">
        <v>994</v>
      </c>
      <c r="D754" s="70" t="n">
        <v>4</v>
      </c>
      <c r="E754" s="70"/>
      <c r="F754" s="70"/>
      <c r="G754" s="70" t="n">
        <f aca="false">+D754-H754</f>
        <v>4</v>
      </c>
      <c r="H754" s="70" t="n">
        <f aca="false">+E754+F754</f>
        <v>0</v>
      </c>
      <c r="I754" s="64" t="n">
        <f aca="false">+H754/D754*100</f>
        <v>0</v>
      </c>
    </row>
    <row r="755" customFormat="false" ht="12.8" hidden="false" customHeight="false" outlineLevel="0" collapsed="false">
      <c r="A755" s="395" t="n">
        <v>2024</v>
      </c>
      <c r="B755" s="117" t="s">
        <v>227</v>
      </c>
      <c r="C755" s="117" t="s">
        <v>228</v>
      </c>
      <c r="D755" s="117" t="n">
        <v>3</v>
      </c>
      <c r="E755" s="117"/>
      <c r="F755" s="117"/>
      <c r="G755" s="117" t="n">
        <f aca="false">+D755-H755</f>
        <v>3</v>
      </c>
      <c r="H755" s="117" t="n">
        <f aca="false">+E755+F755</f>
        <v>0</v>
      </c>
      <c r="I755" s="64" t="n">
        <f aca="false">+H755/D755*100</f>
        <v>0</v>
      </c>
    </row>
    <row r="756" customFormat="false" ht="12.8" hidden="false" customHeight="false" outlineLevel="0" collapsed="false">
      <c r="A756" s="395" t="n">
        <v>2024</v>
      </c>
      <c r="B756" s="117" t="s">
        <v>267</v>
      </c>
      <c r="C756" s="283" t="s">
        <v>981</v>
      </c>
      <c r="D756" s="117" t="n">
        <v>2</v>
      </c>
      <c r="E756" s="117"/>
      <c r="F756" s="117"/>
      <c r="G756" s="117" t="n">
        <f aca="false">+D756-H756</f>
        <v>2</v>
      </c>
      <c r="H756" s="117" t="n">
        <f aca="false">+E756+F756</f>
        <v>0</v>
      </c>
      <c r="I756" s="64" t="n">
        <f aca="false">+H756/D756*100</f>
        <v>0</v>
      </c>
    </row>
    <row r="757" customFormat="false" ht="12.8" hidden="false" customHeight="false" outlineLevel="0" collapsed="false">
      <c r="A757" s="395" t="n">
        <v>2024</v>
      </c>
      <c r="B757" s="70" t="s">
        <v>295</v>
      </c>
      <c r="C757" s="70" t="s">
        <v>988</v>
      </c>
      <c r="D757" s="70" t="n">
        <v>2</v>
      </c>
      <c r="E757" s="70"/>
      <c r="F757" s="70"/>
      <c r="G757" s="70" t="n">
        <f aca="false">+D757-H757</f>
        <v>2</v>
      </c>
      <c r="H757" s="70" t="n">
        <f aca="false">+E757+F757</f>
        <v>0</v>
      </c>
      <c r="I757" s="64" t="n">
        <f aca="false">+H757/D757*100</f>
        <v>0</v>
      </c>
    </row>
    <row r="758" customFormat="false" ht="12.8" hidden="false" customHeight="false" outlineLevel="0" collapsed="false">
      <c r="A758" s="395" t="n">
        <v>2024</v>
      </c>
      <c r="B758" s="117" t="s">
        <v>488</v>
      </c>
      <c r="C758" s="117" t="s">
        <v>1032</v>
      </c>
      <c r="D758" s="117" t="n">
        <v>2</v>
      </c>
      <c r="E758" s="117"/>
      <c r="F758" s="117"/>
      <c r="G758" s="117" t="n">
        <f aca="false">+D758-H758</f>
        <v>2</v>
      </c>
      <c r="H758" s="117" t="n">
        <f aca="false">+E758+F758</f>
        <v>0</v>
      </c>
      <c r="I758" s="64" t="n">
        <f aca="false">+H758/D758*100</f>
        <v>0</v>
      </c>
    </row>
    <row r="759" customFormat="false" ht="12.8" hidden="false" customHeight="false" outlineLevel="0" collapsed="false">
      <c r="A759" s="395" t="n">
        <v>2024</v>
      </c>
      <c r="B759" s="117" t="s">
        <v>576</v>
      </c>
      <c r="C759" s="117" t="s">
        <v>577</v>
      </c>
      <c r="D759" s="117" t="n">
        <v>2</v>
      </c>
      <c r="E759" s="117"/>
      <c r="F759" s="117"/>
      <c r="G759" s="117" t="n">
        <f aca="false">+D759-H759</f>
        <v>2</v>
      </c>
      <c r="H759" s="117" t="n">
        <f aca="false">+E759+F759</f>
        <v>0</v>
      </c>
      <c r="I759" s="64" t="n">
        <f aca="false">+H759/D759*100</f>
        <v>0</v>
      </c>
    </row>
    <row r="760" customFormat="false" ht="12.8" hidden="false" customHeight="false" outlineLevel="0" collapsed="false">
      <c r="A760" s="395" t="n">
        <v>2024</v>
      </c>
      <c r="B760" s="70" t="s">
        <v>620</v>
      </c>
      <c r="C760" s="287" t="s">
        <v>1061</v>
      </c>
      <c r="D760" s="70" t="n">
        <v>2</v>
      </c>
      <c r="E760" s="70"/>
      <c r="F760" s="70"/>
      <c r="G760" s="70" t="n">
        <f aca="false">+D760-H760</f>
        <v>2</v>
      </c>
      <c r="H760" s="70" t="n">
        <f aca="false">+E760+F760</f>
        <v>0</v>
      </c>
      <c r="I760" s="64" t="n">
        <f aca="false">+H760/D760*100</f>
        <v>0</v>
      </c>
    </row>
    <row r="761" customFormat="false" ht="12.8" hidden="false" customHeight="false" outlineLevel="0" collapsed="false">
      <c r="A761" s="395" t="n">
        <v>2024</v>
      </c>
      <c r="B761" s="70" t="s">
        <v>143</v>
      </c>
      <c r="C761" s="287" t="s">
        <v>650</v>
      </c>
      <c r="D761" s="70" t="n">
        <v>1</v>
      </c>
      <c r="E761" s="70"/>
      <c r="F761" s="70"/>
      <c r="G761" s="70" t="n">
        <f aca="false">+D761-H761</f>
        <v>1</v>
      </c>
      <c r="H761" s="70" t="n">
        <f aca="false">+E761+F761</f>
        <v>0</v>
      </c>
      <c r="I761" s="64" t="n">
        <f aca="false">+H761/D761*100</f>
        <v>0</v>
      </c>
    </row>
    <row r="762" customFormat="false" ht="12.8" hidden="false" customHeight="false" outlineLevel="0" collapsed="false">
      <c r="A762" s="395" t="n">
        <v>2024</v>
      </c>
      <c r="B762" s="117" t="s">
        <v>147</v>
      </c>
      <c r="C762" s="118" t="s">
        <v>960</v>
      </c>
      <c r="D762" s="117" t="n">
        <v>1</v>
      </c>
      <c r="E762" s="117"/>
      <c r="F762" s="117"/>
      <c r="G762" s="117" t="n">
        <f aca="false">+D762-H762</f>
        <v>1</v>
      </c>
      <c r="H762" s="117" t="n">
        <f aca="false">+E762+F762</f>
        <v>0</v>
      </c>
      <c r="I762" s="64" t="n">
        <f aca="false">+H762/D762*100</f>
        <v>0</v>
      </c>
    </row>
    <row r="763" customFormat="false" ht="12.8" hidden="false" customHeight="false" outlineLevel="0" collapsed="false">
      <c r="A763" s="395" t="n">
        <v>2024</v>
      </c>
      <c r="B763" s="117" t="s">
        <v>307</v>
      </c>
      <c r="C763" s="283" t="s">
        <v>991</v>
      </c>
      <c r="D763" s="117" t="n">
        <v>1</v>
      </c>
      <c r="E763" s="117"/>
      <c r="F763" s="117"/>
      <c r="G763" s="117" t="n">
        <f aca="false">+D763-H763</f>
        <v>1</v>
      </c>
      <c r="H763" s="117" t="n">
        <f aca="false">+E763+F763</f>
        <v>0</v>
      </c>
      <c r="I763" s="64" t="n">
        <f aca="false">+H763/D763*100</f>
        <v>0</v>
      </c>
    </row>
    <row r="764" customFormat="false" ht="12.8" hidden="false" customHeight="false" outlineLevel="0" collapsed="false">
      <c r="A764" s="395" t="n">
        <v>2024</v>
      </c>
      <c r="B764" s="70" t="s">
        <v>341</v>
      </c>
      <c r="C764" s="70" t="s">
        <v>342</v>
      </c>
      <c r="D764" s="70" t="n">
        <v>1</v>
      </c>
      <c r="E764" s="70"/>
      <c r="F764" s="70"/>
      <c r="G764" s="70" t="n">
        <f aca="false">+D764-H764</f>
        <v>1</v>
      </c>
      <c r="H764" s="70" t="n">
        <f aca="false">+E764+F764</f>
        <v>0</v>
      </c>
      <c r="I764" s="64" t="n">
        <f aca="false">+H764/D764*100</f>
        <v>0</v>
      </c>
    </row>
    <row r="765" customFormat="false" ht="12.8" hidden="false" customHeight="false" outlineLevel="0" collapsed="false">
      <c r="A765" s="395" t="n">
        <v>2024</v>
      </c>
      <c r="B765" s="117" t="s">
        <v>361</v>
      </c>
      <c r="C765" s="117" t="s">
        <v>1004</v>
      </c>
      <c r="D765" s="117" t="n">
        <v>1</v>
      </c>
      <c r="E765" s="117"/>
      <c r="F765" s="117"/>
      <c r="G765" s="117" t="n">
        <f aca="false">+D765-H765</f>
        <v>1</v>
      </c>
      <c r="H765" s="117" t="n">
        <f aca="false">+E765+F765</f>
        <v>0</v>
      </c>
      <c r="I765" s="64" t="n">
        <f aca="false">+H765/D765*100</f>
        <v>0</v>
      </c>
    </row>
    <row r="766" customFormat="false" ht="12.8" hidden="false" customHeight="false" outlineLevel="0" collapsed="false">
      <c r="A766" s="395" t="n">
        <v>2024</v>
      </c>
      <c r="B766" s="70" t="s">
        <v>445</v>
      </c>
      <c r="C766" s="70" t="s">
        <v>1023</v>
      </c>
      <c r="D766" s="70" t="n">
        <v>1</v>
      </c>
      <c r="E766" s="70"/>
      <c r="F766" s="70"/>
      <c r="G766" s="70" t="n">
        <f aca="false">+D766-H766</f>
        <v>1</v>
      </c>
      <c r="H766" s="70" t="n">
        <f aca="false">+E766+F766</f>
        <v>0</v>
      </c>
      <c r="I766" s="64" t="n">
        <f aca="false">+H766/D766*100</f>
        <v>0</v>
      </c>
    </row>
    <row r="767" customFormat="false" ht="12.8" hidden="false" customHeight="false" outlineLevel="0" collapsed="false">
      <c r="A767" s="395" t="n">
        <v>2024</v>
      </c>
      <c r="B767" s="117" t="s">
        <v>480</v>
      </c>
      <c r="C767" s="117" t="s">
        <v>1031</v>
      </c>
      <c r="D767" s="117" t="n">
        <v>1</v>
      </c>
      <c r="E767" s="117"/>
      <c r="F767" s="117"/>
      <c r="G767" s="117" t="n">
        <f aca="false">+D767-H767</f>
        <v>1</v>
      </c>
      <c r="H767" s="117" t="n">
        <f aca="false">+E767+F767</f>
        <v>0</v>
      </c>
      <c r="I767" s="64" t="n">
        <f aca="false">+H767/D767*100</f>
        <v>0</v>
      </c>
    </row>
    <row r="768" customFormat="false" ht="12.8" hidden="false" customHeight="false" outlineLevel="0" collapsed="false">
      <c r="A768" s="395" t="n">
        <v>2024</v>
      </c>
      <c r="B768" s="117" t="s">
        <v>211</v>
      </c>
      <c r="C768" s="283" t="s">
        <v>212</v>
      </c>
      <c r="D768" s="117"/>
      <c r="E768" s="117"/>
      <c r="F768" s="117"/>
      <c r="G768" s="117" t="n">
        <f aca="false">+D768-H768</f>
        <v>0</v>
      </c>
      <c r="H768" s="117" t="n">
        <f aca="false">+E768+F768</f>
        <v>0</v>
      </c>
      <c r="I768" s="64" t="e">
        <f aca="false">+H768/D768*100</f>
        <v>#DIV/0!</v>
      </c>
    </row>
    <row r="769" customFormat="false" ht="12.8" hidden="false" customHeight="false" outlineLevel="0" collapsed="false">
      <c r="A769" s="395" t="n">
        <v>2024</v>
      </c>
      <c r="B769" s="70" t="s">
        <v>255</v>
      </c>
      <c r="C769" s="70" t="s">
        <v>256</v>
      </c>
      <c r="D769" s="70"/>
      <c r="E769" s="70"/>
      <c r="F769" s="70"/>
      <c r="G769" s="70" t="n">
        <f aca="false">+D769-H769</f>
        <v>0</v>
      </c>
      <c r="H769" s="70" t="n">
        <f aca="false">+E769+F769</f>
        <v>0</v>
      </c>
      <c r="I769" s="64" t="e">
        <f aca="false">+H769/D769*100</f>
        <v>#DIV/0!</v>
      </c>
    </row>
    <row r="770" customFormat="false" ht="12.8" hidden="false" customHeight="false" outlineLevel="0" collapsed="false">
      <c r="A770" s="395" t="n">
        <v>2024</v>
      </c>
      <c r="B770" s="117" t="s">
        <v>291</v>
      </c>
      <c r="C770" s="283" t="s">
        <v>987</v>
      </c>
      <c r="D770" s="117"/>
      <c r="E770" s="117"/>
      <c r="F770" s="117"/>
      <c r="G770" s="117" t="n">
        <f aca="false">+D770-H770</f>
        <v>0</v>
      </c>
      <c r="H770" s="117" t="n">
        <f aca="false">+E770+F770</f>
        <v>0</v>
      </c>
      <c r="I770" s="64" t="e">
        <f aca="false">+H770/D770*100</f>
        <v>#DIV/0!</v>
      </c>
    </row>
    <row r="771" customFormat="false" ht="12.8" hidden="false" customHeight="false" outlineLevel="0" collapsed="false">
      <c r="A771" s="395" t="n">
        <v>2024</v>
      </c>
      <c r="B771" s="70" t="s">
        <v>365</v>
      </c>
      <c r="C771" s="287" t="s">
        <v>1005</v>
      </c>
      <c r="D771" s="70"/>
      <c r="E771" s="70"/>
      <c r="F771" s="70"/>
      <c r="G771" s="70" t="n">
        <f aca="false">+D771-H771</f>
        <v>0</v>
      </c>
      <c r="H771" s="70" t="n">
        <f aca="false">+E771+F771</f>
        <v>0</v>
      </c>
      <c r="I771" s="64" t="e">
        <f aca="false">+H771/D771*100</f>
        <v>#DIV/0!</v>
      </c>
    </row>
    <row r="772" customFormat="false" ht="12.8" hidden="false" customHeight="false" outlineLevel="0" collapsed="false">
      <c r="A772" s="395" t="n">
        <v>2024</v>
      </c>
      <c r="B772" s="117" t="s">
        <v>441</v>
      </c>
      <c r="C772" s="117" t="s">
        <v>1022</v>
      </c>
      <c r="D772" s="117"/>
      <c r="E772" s="117"/>
      <c r="F772" s="117"/>
      <c r="G772" s="117" t="n">
        <f aca="false">+D772-H772</f>
        <v>0</v>
      </c>
      <c r="H772" s="117" t="n">
        <f aca="false">+E772+F772</f>
        <v>0</v>
      </c>
      <c r="I772" s="64" t="e">
        <f aca="false">+H772/D772*100</f>
        <v>#DIV/0!</v>
      </c>
    </row>
    <row r="773" customFormat="false" ht="12.8" hidden="false" customHeight="false" outlineLevel="0" collapsed="false">
      <c r="A773" s="395" t="n">
        <v>2024</v>
      </c>
      <c r="B773" s="117" t="s">
        <v>544</v>
      </c>
      <c r="C773" s="283" t="s">
        <v>1044</v>
      </c>
      <c r="D773" s="117"/>
      <c r="E773" s="117"/>
      <c r="F773" s="117"/>
      <c r="G773" s="117" t="n">
        <f aca="false">+D773-H773</f>
        <v>0</v>
      </c>
      <c r="H773" s="117" t="n">
        <f aca="false">+E773+F773</f>
        <v>0</v>
      </c>
      <c r="I773" s="64" t="e">
        <f aca="false">+H773/D773*100</f>
        <v>#DIV/0!</v>
      </c>
    </row>
    <row r="774" customFormat="false" ht="12.8" hidden="false" customHeight="false" outlineLevel="0" collapsed="false">
      <c r="A774" s="395" t="n">
        <v>2024</v>
      </c>
      <c r="B774" s="70" t="s">
        <v>564</v>
      </c>
      <c r="C774" s="287" t="s">
        <v>1049</v>
      </c>
      <c r="D774" s="70"/>
      <c r="E774" s="70"/>
      <c r="F774" s="70"/>
      <c r="G774" s="70" t="n">
        <f aca="false">+D774-H774</f>
        <v>0</v>
      </c>
      <c r="H774" s="70" t="n">
        <f aca="false">+E774+F774</f>
        <v>0</v>
      </c>
      <c r="I774" s="64" t="e">
        <f aca="false">+H774/D774*100</f>
        <v>#DIV/0!</v>
      </c>
    </row>
    <row r="775" customFormat="false" ht="12.8" hidden="true" customHeight="false" outlineLevel="0" collapsed="false"/>
    <row r="776" customFormat="false" ht="12.8" hidden="true" customHeight="false" outlineLevel="0" collapsed="false"/>
    <row r="777" customFormat="false" ht="12.8" hidden="true" customHeight="false" outlineLevel="0" collapsed="false"/>
    <row r="778" customFormat="false" ht="12.8" hidden="true" customHeight="false" outlineLevel="0" collapsed="false"/>
    <row r="779" customFormat="false" ht="12.8" hidden="true" customHeight="false" outlineLevel="0" collapsed="false"/>
    <row r="780" customFormat="false" ht="12.8" hidden="true" customHeight="false" outlineLevel="0" collapsed="false"/>
    <row r="781" customFormat="false" ht="12.8" hidden="true" customHeight="false" outlineLevel="0" collapsed="false"/>
    <row r="782" customFormat="false" ht="12.8" hidden="true" customHeight="false" outlineLevel="0" collapsed="false"/>
    <row r="783" customFormat="false" ht="12.8" hidden="true" customHeight="false" outlineLevel="0" collapsed="false"/>
    <row r="784" customFormat="false" ht="12.8" hidden="true" customHeight="false" outlineLevel="0" collapsed="false"/>
    <row r="785" customFormat="false" ht="12.8" hidden="true" customHeight="false" outlineLevel="0" collapsed="false"/>
    <row r="786" customFormat="false" ht="12.8" hidden="true" customHeight="false" outlineLevel="0" collapsed="false"/>
    <row r="787" customFormat="false" ht="12.8" hidden="true" customHeight="false" outlineLevel="0" collapsed="false"/>
    <row r="788" customFormat="false" ht="12.8" hidden="true" customHeight="false" outlineLevel="0" collapsed="false"/>
    <row r="789" customFormat="false" ht="12.8" hidden="true" customHeight="false" outlineLevel="0" collapsed="false"/>
    <row r="790" customFormat="false" ht="12.8" hidden="true" customHeight="false" outlineLevel="0" collapsed="false"/>
    <row r="791" customFormat="false" ht="12.8" hidden="true" customHeight="false" outlineLevel="0" collapsed="false"/>
    <row r="792" customFormat="false" ht="12.8" hidden="true" customHeight="false" outlineLevel="0" collapsed="false"/>
    <row r="793" customFormat="false" ht="12.8" hidden="true" customHeight="false" outlineLevel="0" collapsed="false"/>
    <row r="794" customFormat="false" ht="12.8" hidden="true" customHeight="false" outlineLevel="0" collapsed="false"/>
    <row r="795" customFormat="false" ht="12.8" hidden="true" customHeight="false" outlineLevel="0" collapsed="false"/>
    <row r="796" customFormat="false" ht="12.8" hidden="true" customHeight="false" outlineLevel="0" collapsed="false"/>
    <row r="797" customFormat="false" ht="12.8" hidden="true" customHeight="false" outlineLevel="0" collapsed="false"/>
    <row r="798" customFormat="false" ht="12.8" hidden="true" customHeight="false" outlineLevel="0" collapsed="false"/>
    <row r="799" customFormat="false" ht="12.8" hidden="true" customHeight="false" outlineLevel="0" collapsed="false"/>
    <row r="800" customFormat="false" ht="12.8" hidden="true" customHeight="false" outlineLevel="0" collapsed="false"/>
    <row r="801" customFormat="false" ht="12.8" hidden="true" customHeight="false" outlineLevel="0" collapsed="false"/>
    <row r="802" customFormat="false" ht="12.8" hidden="true" customHeight="false" outlineLevel="0" collapsed="false"/>
    <row r="803" customFormat="false" ht="12.8" hidden="true" customHeight="false" outlineLevel="0" collapsed="false"/>
    <row r="804" customFormat="false" ht="12.8" hidden="true" customHeight="false" outlineLevel="0" collapsed="false"/>
    <row r="805" customFormat="false" ht="12.8" hidden="true" customHeight="false" outlineLevel="0" collapsed="false"/>
    <row r="806" customFormat="false" ht="12.8" hidden="true" customHeight="false" outlineLevel="0" collapsed="false"/>
    <row r="807" customFormat="false" ht="12.8" hidden="true" customHeight="false" outlineLevel="0" collapsed="false"/>
    <row r="808" customFormat="false" ht="12.8" hidden="true" customHeight="false" outlineLevel="0" collapsed="false"/>
    <row r="809" customFormat="false" ht="12.8" hidden="true" customHeight="false" outlineLevel="0" collapsed="false"/>
    <row r="810" customFormat="false" ht="12.8" hidden="true" customHeight="false" outlineLevel="0" collapsed="false"/>
    <row r="811" customFormat="false" ht="12.8" hidden="true" customHeight="false" outlineLevel="0" collapsed="false"/>
    <row r="812" customFormat="false" ht="12.8" hidden="true" customHeight="false" outlineLevel="0" collapsed="false"/>
    <row r="813" customFormat="false" ht="12.8" hidden="true" customHeight="false" outlineLevel="0" collapsed="false"/>
    <row r="814" customFormat="false" ht="12.8" hidden="true" customHeight="false" outlineLevel="0" collapsed="false"/>
    <row r="815" customFormat="false" ht="12.8" hidden="true" customHeight="false" outlineLevel="0" collapsed="false"/>
    <row r="816" customFormat="false" ht="12.8" hidden="true" customHeight="false" outlineLevel="0" collapsed="false"/>
    <row r="817" customFormat="false" ht="12.8" hidden="true" customHeight="false" outlineLevel="0" collapsed="false"/>
    <row r="818" customFormat="false" ht="12.8" hidden="true" customHeight="false" outlineLevel="0" collapsed="false"/>
    <row r="819" customFormat="false" ht="12.8" hidden="true" customHeight="false" outlineLevel="0" collapsed="false"/>
    <row r="820" customFormat="false" ht="12.8" hidden="true" customHeight="false" outlineLevel="0" collapsed="false"/>
    <row r="821" customFormat="false" ht="12.8" hidden="true" customHeight="false" outlineLevel="0" collapsed="false"/>
    <row r="822" customFormat="false" ht="12.8" hidden="true" customHeight="false" outlineLevel="0" collapsed="false"/>
    <row r="823" customFormat="false" ht="12.8" hidden="true" customHeight="false" outlineLevel="0" collapsed="false"/>
    <row r="824" customFormat="false" ht="12.8" hidden="true" customHeight="false" outlineLevel="0" collapsed="false"/>
    <row r="825" customFormat="false" ht="12.8" hidden="true" customHeight="false" outlineLevel="0" collapsed="false"/>
    <row r="826" customFormat="false" ht="12.8" hidden="true" customHeight="false" outlineLevel="0" collapsed="false"/>
    <row r="827" customFormat="false" ht="12.8" hidden="true" customHeight="false" outlineLevel="0" collapsed="false"/>
    <row r="828" customFormat="false" ht="12.8" hidden="true" customHeight="false" outlineLevel="0" collapsed="false"/>
    <row r="829" customFormat="false" ht="12.8" hidden="true" customHeight="false" outlineLevel="0" collapsed="false"/>
    <row r="830" customFormat="false" ht="12.8" hidden="true" customHeight="false" outlineLevel="0" collapsed="false"/>
    <row r="831" customFormat="false" ht="12.8" hidden="true" customHeight="false" outlineLevel="0" collapsed="false"/>
    <row r="832" customFormat="false" ht="12.8" hidden="true" customHeight="false" outlineLevel="0" collapsed="false"/>
    <row r="833" customFormat="false" ht="12.8" hidden="true" customHeight="false" outlineLevel="0" collapsed="false"/>
    <row r="834" customFormat="false" ht="12.8" hidden="true" customHeight="false" outlineLevel="0" collapsed="false"/>
    <row r="835" customFormat="false" ht="12.8" hidden="true" customHeight="false" outlineLevel="0" collapsed="false"/>
    <row r="836" customFormat="false" ht="12.8" hidden="true" customHeight="false" outlineLevel="0" collapsed="false"/>
    <row r="837" customFormat="false" ht="12.8" hidden="true" customHeight="false" outlineLevel="0" collapsed="false"/>
    <row r="838" customFormat="false" ht="12.8" hidden="true" customHeight="false" outlineLevel="0" collapsed="false"/>
    <row r="839" customFormat="false" ht="12.8" hidden="true" customHeight="false" outlineLevel="0" collapsed="false"/>
    <row r="840" customFormat="false" ht="12.8" hidden="true" customHeight="false" outlineLevel="0" collapsed="false"/>
    <row r="841" customFormat="false" ht="12.8" hidden="true" customHeight="false" outlineLevel="0" collapsed="false"/>
    <row r="842" customFormat="false" ht="12.8" hidden="true" customHeight="false" outlineLevel="0" collapsed="false"/>
    <row r="843" customFormat="false" ht="12.8" hidden="true" customHeight="false" outlineLevel="0" collapsed="false"/>
    <row r="844" customFormat="false" ht="12.8" hidden="true" customHeight="false" outlineLevel="0" collapsed="false"/>
    <row r="845" customFormat="false" ht="12.8" hidden="true" customHeight="false" outlineLevel="0" collapsed="false"/>
    <row r="846" customFormat="false" ht="12.8" hidden="true" customHeight="false" outlineLevel="0" collapsed="false"/>
    <row r="847" customFormat="false" ht="12.8" hidden="true" customHeight="false" outlineLevel="0" collapsed="false"/>
    <row r="848" customFormat="false" ht="12.8" hidden="true" customHeight="false" outlineLevel="0" collapsed="false"/>
    <row r="849" customFormat="false" ht="12.8" hidden="true" customHeight="false" outlineLevel="0" collapsed="false"/>
    <row r="850" customFormat="false" ht="12.8" hidden="true" customHeight="false" outlineLevel="0" collapsed="false"/>
    <row r="851" customFormat="false" ht="12.8" hidden="true" customHeight="false" outlineLevel="0" collapsed="false"/>
    <row r="852" customFormat="false" ht="12.8" hidden="true" customHeight="false" outlineLevel="0" collapsed="false"/>
    <row r="853" customFormat="false" ht="12.8" hidden="true" customHeight="false" outlineLevel="0" collapsed="false"/>
    <row r="854" customFormat="false" ht="12.8" hidden="true" customHeight="false" outlineLevel="0" collapsed="false"/>
    <row r="855" customFormat="false" ht="12.8" hidden="true" customHeight="false" outlineLevel="0" collapsed="false"/>
    <row r="856" customFormat="false" ht="12.8" hidden="true" customHeight="false" outlineLevel="0" collapsed="false"/>
    <row r="857" customFormat="false" ht="12.8" hidden="true" customHeight="false" outlineLevel="0" collapsed="false"/>
    <row r="858" customFormat="false" ht="12.8" hidden="true" customHeight="false" outlineLevel="0" collapsed="false"/>
    <row r="859" customFormat="false" ht="12.8" hidden="true" customHeight="false" outlineLevel="0" collapsed="false"/>
    <row r="860" customFormat="false" ht="12.8" hidden="true" customHeight="false" outlineLevel="0" collapsed="false"/>
    <row r="861" customFormat="false" ht="12.8" hidden="true" customHeight="false" outlineLevel="0" collapsed="false"/>
    <row r="862" customFormat="false" ht="12.8" hidden="true" customHeight="false" outlineLevel="0" collapsed="false"/>
    <row r="863" customFormat="false" ht="12.8" hidden="true" customHeight="false" outlineLevel="0" collapsed="false"/>
    <row r="864" customFormat="false" ht="12.8" hidden="true" customHeight="false" outlineLevel="0" collapsed="false"/>
    <row r="865" customFormat="false" ht="12.8" hidden="true" customHeight="false" outlineLevel="0" collapsed="false"/>
    <row r="866" customFormat="false" ht="12.8" hidden="true" customHeight="false" outlineLevel="0" collapsed="false"/>
    <row r="867" customFormat="false" ht="12.8" hidden="true" customHeight="false" outlineLevel="0" collapsed="false"/>
    <row r="868" customFormat="false" ht="12.8" hidden="true" customHeight="false" outlineLevel="0" collapsed="false"/>
    <row r="869" customFormat="false" ht="12.8" hidden="true" customHeight="false" outlineLevel="0" collapsed="false"/>
    <row r="870" customFormat="false" ht="12.8" hidden="true" customHeight="false" outlineLevel="0" collapsed="false"/>
    <row r="871" customFormat="false" ht="12.8" hidden="true" customHeight="false" outlineLevel="0" collapsed="false"/>
    <row r="872" customFormat="false" ht="12.8" hidden="true" customHeight="false" outlineLevel="0" collapsed="false"/>
    <row r="873" customFormat="false" ht="12.8" hidden="true" customHeight="false" outlineLevel="0" collapsed="false"/>
    <row r="874" customFormat="false" ht="12.8" hidden="true" customHeight="false" outlineLevel="0" collapsed="false"/>
    <row r="875" customFormat="false" ht="12.8" hidden="true" customHeight="false" outlineLevel="0" collapsed="false"/>
    <row r="876" customFormat="false" ht="12.8" hidden="true" customHeight="false" outlineLevel="0" collapsed="false"/>
    <row r="877" customFormat="false" ht="12.8" hidden="true" customHeight="false" outlineLevel="0" collapsed="false"/>
    <row r="878" customFormat="false" ht="12.8" hidden="true" customHeight="false" outlineLevel="0" collapsed="false"/>
    <row r="879" customFormat="false" ht="12.8" hidden="true" customHeight="false" outlineLevel="0" collapsed="false"/>
    <row r="880" customFormat="false" ht="12.8" hidden="true" customHeight="false" outlineLevel="0" collapsed="false"/>
    <row r="881" customFormat="false" ht="12.8" hidden="true" customHeight="false" outlineLevel="0" collapsed="false"/>
    <row r="882" customFormat="false" ht="12.8" hidden="true" customHeight="false" outlineLevel="0" collapsed="false"/>
    <row r="883" customFormat="false" ht="12.8" hidden="true" customHeight="false" outlineLevel="0" collapsed="false"/>
    <row r="884" customFormat="false" ht="12.8" hidden="true" customHeight="false" outlineLevel="0" collapsed="false"/>
    <row r="885" customFormat="false" ht="12.8" hidden="true" customHeight="false" outlineLevel="0" collapsed="false"/>
    <row r="886" customFormat="false" ht="12.8" hidden="true" customHeight="false" outlineLevel="0" collapsed="false"/>
    <row r="887" customFormat="false" ht="12.8" hidden="true" customHeight="false" outlineLevel="0" collapsed="false"/>
    <row r="888" customFormat="false" ht="12.8" hidden="true" customHeight="false" outlineLevel="0" collapsed="false"/>
    <row r="889" customFormat="false" ht="12.8" hidden="true" customHeight="false" outlineLevel="0" collapsed="false"/>
    <row r="890" customFormat="false" ht="12.8" hidden="true" customHeight="false" outlineLevel="0" collapsed="false"/>
    <row r="891" customFormat="false" ht="12.8" hidden="true" customHeight="false" outlineLevel="0" collapsed="false"/>
    <row r="892" customFormat="false" ht="12.8" hidden="true" customHeight="false" outlineLevel="0" collapsed="false"/>
    <row r="893" customFormat="false" ht="12.8" hidden="true" customHeight="false" outlineLevel="0" collapsed="false"/>
    <row r="894" customFormat="false" ht="12.8" hidden="true" customHeight="false" outlineLevel="0" collapsed="false"/>
    <row r="895" customFormat="false" ht="12.8" hidden="true" customHeight="false" outlineLevel="0" collapsed="false"/>
    <row r="896" customFormat="false" ht="12.8" hidden="true" customHeight="false" outlineLevel="0" collapsed="false"/>
    <row r="897" customFormat="false" ht="12.8" hidden="true" customHeight="false" outlineLevel="0" collapsed="false"/>
    <row r="898" customFormat="false" ht="12.8" hidden="true" customHeight="false" outlineLevel="0" collapsed="false"/>
    <row r="899" customFormat="false" ht="12.8" hidden="true" customHeight="false" outlineLevel="0" collapsed="false"/>
    <row r="900" customFormat="false" ht="12.8" hidden="true" customHeight="false" outlineLevel="0" collapsed="false"/>
    <row r="901" customFormat="false" ht="12.8" hidden="true" customHeight="false" outlineLevel="0" collapsed="false"/>
    <row r="902" customFormat="false" ht="12.8" hidden="true" customHeight="false" outlineLevel="0" collapsed="false"/>
    <row r="903" customFormat="false" ht="12.8" hidden="true" customHeight="false" outlineLevel="0" collapsed="false"/>
    <row r="904" customFormat="false" ht="12.8" hidden="true" customHeight="false" outlineLevel="0" collapsed="false"/>
    <row r="905" customFormat="false" ht="12.8" hidden="true" customHeight="false" outlineLevel="0" collapsed="false"/>
    <row r="906" customFormat="false" ht="12.8" hidden="true" customHeight="false" outlineLevel="0" collapsed="false"/>
  </sheetData>
  <autoFilter ref="A1:I774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1"/>
  <sheetViews>
    <sheetView showFormulas="false" showGridLines="true" showRowColHeaders="true" showZeros="true" rightToLeft="false" tabSelected="false" showOutlineSymbols="true" defaultGridColor="true" view="normal" topLeftCell="A1" colorId="64" zoomScale="131" zoomScaleNormal="131" zoomScalePageLayoutView="100" workbookViewId="0">
      <pane xSplit="1" ySplit="0" topLeftCell="B1" activePane="topRight" state="frozen"/>
      <selection pane="topLeft" activeCell="A1" activeCellId="0" sqref="A1"/>
      <selection pane="topRight" activeCell="C14" activeCellId="0" sqref="C14"/>
    </sheetView>
  </sheetViews>
  <sheetFormatPr defaultColWidth="11.76953125" defaultRowHeight="12.8" customHeight="true" zeroHeight="false" outlineLevelRow="0" outlineLevelCol="0"/>
  <cols>
    <col collapsed="false" customWidth="true" hidden="false" outlineLevel="0" max="1" min="1" style="1" width="6.38"/>
    <col collapsed="false" customWidth="true" hidden="false" outlineLevel="0" max="2" min="2" style="1" width="23.61"/>
    <col collapsed="false" customWidth="true" hidden="false" outlineLevel="0" max="3" min="3" style="2" width="4.92"/>
    <col collapsed="false" customWidth="true" hidden="false" outlineLevel="0" max="8" min="4" style="2" width="8"/>
    <col collapsed="false" customWidth="true" hidden="false" outlineLevel="0" max="9" min="9" style="2" width="6.31"/>
    <col collapsed="false" customWidth="true" hidden="false" outlineLevel="0" max="11" min="10" style="2" width="4.92"/>
    <col collapsed="false" customWidth="true" hidden="false" outlineLevel="0" max="14" min="12" style="2" width="16.46"/>
    <col collapsed="false" customWidth="true" hidden="true" outlineLevel="0" max="16" min="15" style="2" width="12"/>
    <col collapsed="false" customWidth="true" hidden="true" outlineLevel="0" max="17" min="17" style="2" width="10.38"/>
    <col collapsed="false" customWidth="true" hidden="true" outlineLevel="0" max="19" min="18" style="2" width="11.07"/>
    <col collapsed="false" customWidth="true" hidden="false" outlineLevel="0" max="73" min="20" style="2" width="11.07"/>
  </cols>
  <sheetData>
    <row r="1" customFormat="false" ht="12.8" hidden="false" customHeight="false" outlineLevel="0" collapsed="false">
      <c r="A1" s="57" t="s">
        <v>58</v>
      </c>
      <c r="B1" s="57" t="s">
        <v>59</v>
      </c>
      <c r="C1" s="57" t="n">
        <v>2016</v>
      </c>
      <c r="D1" s="57" t="n">
        <v>2017</v>
      </c>
      <c r="E1" s="57" t="n">
        <v>2018</v>
      </c>
      <c r="F1" s="57" t="n">
        <v>2019</v>
      </c>
      <c r="G1" s="57" t="n">
        <v>2020</v>
      </c>
      <c r="H1" s="57" t="s">
        <v>19</v>
      </c>
      <c r="I1" s="57" t="s">
        <v>20</v>
      </c>
      <c r="J1" s="57" t="n">
        <v>2023</v>
      </c>
      <c r="K1" s="57" t="n">
        <v>2024</v>
      </c>
      <c r="L1" s="57" t="n">
        <v>2025</v>
      </c>
      <c r="M1" s="57" t="s">
        <v>60</v>
      </c>
      <c r="N1" s="57" t="s">
        <v>61</v>
      </c>
      <c r="O1" s="57" t="s">
        <v>62</v>
      </c>
      <c r="P1" s="57" t="s">
        <v>63</v>
      </c>
      <c r="Q1" s="57" t="s">
        <v>64</v>
      </c>
      <c r="R1" s="112" t="s">
        <v>65</v>
      </c>
      <c r="S1" s="112" t="s">
        <v>66</v>
      </c>
      <c r="T1" s="57" t="s">
        <v>67</v>
      </c>
    </row>
    <row r="2" customFormat="false" ht="12.8" hidden="false" customHeight="false" outlineLevel="0" collapsed="false">
      <c r="A2" s="70" t="n">
        <v>11</v>
      </c>
      <c r="B2" s="70" t="s">
        <v>68</v>
      </c>
      <c r="C2" s="70" t="n">
        <v>17079</v>
      </c>
      <c r="D2" s="70" t="n">
        <v>17414</v>
      </c>
      <c r="E2" s="67" t="n">
        <v>11622</v>
      </c>
      <c r="F2" s="70" t="n">
        <v>13293</v>
      </c>
      <c r="G2" s="70" t="n">
        <v>18549</v>
      </c>
      <c r="H2" s="70" t="n">
        <v>28361</v>
      </c>
      <c r="I2" s="70" t="n">
        <v>22637</v>
      </c>
      <c r="J2" s="70" t="n">
        <v>22378</v>
      </c>
      <c r="K2" s="70" t="n">
        <v>18583</v>
      </c>
      <c r="L2" s="70" t="n">
        <v>18197</v>
      </c>
      <c r="M2" s="70"/>
      <c r="N2" s="113" t="n">
        <f aca="false">+K2/J2-1</f>
        <v>-0.169586200732863</v>
      </c>
      <c r="O2" s="114" t="n">
        <f aca="false">+F2/F$21</f>
        <v>0.224958115449053</v>
      </c>
      <c r="P2" s="114" t="n">
        <f aca="false">+G2/G$21</f>
        <v>0.402862541537259</v>
      </c>
      <c r="Q2" s="114" t="n">
        <f aca="false">+H2/H$21</f>
        <v>0.4155884119983</v>
      </c>
      <c r="R2" s="115" t="n">
        <f aca="false">+I2/I$21</f>
        <v>0.367770340525085</v>
      </c>
      <c r="S2" s="115" t="n">
        <f aca="false">+J2/J$21</f>
        <v>0.238693574537077</v>
      </c>
      <c r="T2" s="116" t="n">
        <f aca="false">+K2/56497</f>
        <v>0.328920119652371</v>
      </c>
    </row>
    <row r="3" customFormat="false" ht="12.8" hidden="false" customHeight="false" outlineLevel="0" collapsed="false">
      <c r="A3" s="117" t="n">
        <v>24</v>
      </c>
      <c r="B3" s="117" t="s">
        <v>69</v>
      </c>
      <c r="C3" s="117" t="n">
        <v>1050</v>
      </c>
      <c r="D3" s="117" t="n">
        <v>1547</v>
      </c>
      <c r="E3" s="117" t="n">
        <v>2682</v>
      </c>
      <c r="F3" s="117" t="n">
        <v>2521</v>
      </c>
      <c r="G3" s="117" t="n">
        <v>1243</v>
      </c>
      <c r="H3" s="118" t="n">
        <v>1865</v>
      </c>
      <c r="I3" s="118" t="n">
        <v>1966</v>
      </c>
      <c r="J3" s="118" t="n">
        <v>1973</v>
      </c>
      <c r="K3" s="118" t="n">
        <v>1992</v>
      </c>
      <c r="L3" s="118" t="n">
        <v>2397</v>
      </c>
      <c r="M3" s="118"/>
      <c r="N3" s="116" t="n">
        <f aca="false">+K3/J3-1</f>
        <v>0.00963000506842371</v>
      </c>
      <c r="O3" s="115" t="n">
        <f aca="false">+F3/F$21</f>
        <v>0.0426630112876749</v>
      </c>
      <c r="P3" s="115" t="n">
        <f aca="false">+G3/G$21</f>
        <v>0.0269965032686836</v>
      </c>
      <c r="Q3" s="115" t="n">
        <f aca="false">+H3/H$21</f>
        <v>0.0273288102809079</v>
      </c>
      <c r="R3" s="114" t="n">
        <f aca="false">+I3/I$21</f>
        <v>0.0319404730959189</v>
      </c>
      <c r="S3" s="114" t="n">
        <f aca="false">+J3/J$21</f>
        <v>0.0210448843758</v>
      </c>
      <c r="T3" s="113" t="n">
        <f aca="false">+K3/56497</f>
        <v>0.0352585093013788</v>
      </c>
    </row>
    <row r="4" customFormat="false" ht="12.8" hidden="false" customHeight="false" outlineLevel="0" collapsed="false">
      <c r="A4" s="70" t="n">
        <v>27</v>
      </c>
      <c r="B4" s="70" t="s">
        <v>70</v>
      </c>
      <c r="C4" s="70" t="n">
        <v>1144</v>
      </c>
      <c r="D4" s="70" t="n">
        <v>1619</v>
      </c>
      <c r="E4" s="70" t="n">
        <v>4217</v>
      </c>
      <c r="F4" s="119" t="n">
        <v>4537</v>
      </c>
      <c r="G4" s="70" t="n">
        <v>1101</v>
      </c>
      <c r="H4" s="120" t="n">
        <v>1141</v>
      </c>
      <c r="I4" s="120" t="n">
        <v>1465</v>
      </c>
      <c r="J4" s="120" t="n">
        <v>1419</v>
      </c>
      <c r="K4" s="120" t="n">
        <v>1982</v>
      </c>
      <c r="L4" s="120" t="n">
        <v>2349</v>
      </c>
      <c r="M4" s="120"/>
      <c r="N4" s="113" t="n">
        <f aca="false">+K4/J4-1</f>
        <v>0.396758280479211</v>
      </c>
      <c r="O4" s="114" t="n">
        <f aca="false">+F4/F$21</f>
        <v>0.0767798818771048</v>
      </c>
      <c r="P4" s="114" t="n">
        <f aca="false">+G4/G$21</f>
        <v>0.0239124296852942</v>
      </c>
      <c r="Q4" s="114" t="n">
        <f aca="false">+H4/H$21</f>
        <v>0.0167196635552364</v>
      </c>
      <c r="R4" s="115" t="n">
        <f aca="false">+I4/I$21</f>
        <v>0.0238010137769691</v>
      </c>
      <c r="S4" s="115" t="n">
        <f aca="false">+J4/J$21</f>
        <v>0.0151356771055551</v>
      </c>
      <c r="T4" s="116" t="n">
        <f aca="false">+K4/56497</f>
        <v>0.0350815087526771</v>
      </c>
    </row>
    <row r="5" customFormat="false" ht="12.8" hidden="false" customHeight="false" outlineLevel="0" collapsed="false">
      <c r="A5" s="117" t="n">
        <v>28</v>
      </c>
      <c r="B5" s="117" t="s">
        <v>71</v>
      </c>
      <c r="C5" s="117" t="n">
        <v>1398</v>
      </c>
      <c r="D5" s="117" t="n">
        <v>2105</v>
      </c>
      <c r="E5" s="117" t="n">
        <v>3046</v>
      </c>
      <c r="F5" s="121" t="n">
        <v>2784</v>
      </c>
      <c r="G5" s="117" t="n">
        <v>1463</v>
      </c>
      <c r="H5" s="118" t="n">
        <v>2419</v>
      </c>
      <c r="I5" s="118" t="n">
        <v>2725</v>
      </c>
      <c r="J5" s="118" t="n">
        <v>2880</v>
      </c>
      <c r="K5" s="118" t="n">
        <v>2521</v>
      </c>
      <c r="L5" s="118" t="n">
        <v>3086</v>
      </c>
      <c r="M5" s="118"/>
      <c r="N5" s="116" t="n">
        <f aca="false">+K5/J5-1</f>
        <v>-0.124652777777778</v>
      </c>
      <c r="O5" s="115" t="n">
        <f aca="false">+F5/F$21</f>
        <v>0.0471137736711174</v>
      </c>
      <c r="P5" s="115" t="n">
        <f aca="false">+G5/G$21</f>
        <v>0.0317746454401321</v>
      </c>
      <c r="Q5" s="115" t="n">
        <f aca="false">+H5/H$21</f>
        <v>0.0354468590185074</v>
      </c>
      <c r="R5" s="114" t="n">
        <f aca="false">+I5/I$21</f>
        <v>0.0442715102677411</v>
      </c>
      <c r="S5" s="114" t="n">
        <f aca="false">+J5/J$21</f>
        <v>0.0307193446539807</v>
      </c>
      <c r="T5" s="113" t="n">
        <f aca="false">+K5/56497</f>
        <v>0.0446218383276988</v>
      </c>
    </row>
    <row r="6" customFormat="false" ht="12.8" hidden="false" customHeight="false" outlineLevel="0" collapsed="false">
      <c r="A6" s="70" t="n">
        <v>32</v>
      </c>
      <c r="B6" s="70" t="s">
        <v>72</v>
      </c>
      <c r="C6" s="70" t="n">
        <v>1766</v>
      </c>
      <c r="D6" s="70" t="n">
        <v>2254</v>
      </c>
      <c r="E6" s="70" t="n">
        <v>1639</v>
      </c>
      <c r="F6" s="119" t="n">
        <v>1628</v>
      </c>
      <c r="G6" s="70" t="n">
        <v>1884</v>
      </c>
      <c r="H6" s="70" t="n">
        <v>3017</v>
      </c>
      <c r="I6" s="70" t="n">
        <v>2506</v>
      </c>
      <c r="J6" s="70" t="n">
        <v>2785</v>
      </c>
      <c r="K6" s="70" t="n">
        <v>2302</v>
      </c>
      <c r="L6" s="70" t="n">
        <v>3404</v>
      </c>
      <c r="M6" s="70"/>
      <c r="N6" s="113" t="n">
        <f aca="false">+K6/J6-1</f>
        <v>-0.17342908438061</v>
      </c>
      <c r="O6" s="114" t="n">
        <f aca="false">+F6/F$21</f>
        <v>0.0275507268450356</v>
      </c>
      <c r="P6" s="114" t="n">
        <f aca="false">+G6/G$21</f>
        <v>0.0409182720500402</v>
      </c>
      <c r="Q6" s="114" t="n">
        <f aca="false">+H6/H$21</f>
        <v>0.0442096625294902</v>
      </c>
      <c r="R6" s="115" t="n">
        <f aca="false">+I6/I$21</f>
        <v>0.0407135430205355</v>
      </c>
      <c r="S6" s="115" t="n">
        <f aca="false">+J6/J$21</f>
        <v>0.029706032937964</v>
      </c>
      <c r="T6" s="116" t="n">
        <f aca="false">+K6/56497</f>
        <v>0.0407455263111316</v>
      </c>
    </row>
    <row r="7" customFormat="false" ht="12.8" hidden="false" customHeight="false" outlineLevel="0" collapsed="false">
      <c r="A7" s="117" t="n">
        <v>44</v>
      </c>
      <c r="B7" s="117" t="s">
        <v>73</v>
      </c>
      <c r="C7" s="117" t="n">
        <v>3317</v>
      </c>
      <c r="D7" s="117" t="n">
        <v>5128</v>
      </c>
      <c r="E7" s="117" t="n">
        <v>4447</v>
      </c>
      <c r="F7" s="121" t="n">
        <v>4236</v>
      </c>
      <c r="G7" s="117" t="n">
        <v>3761</v>
      </c>
      <c r="H7" s="117" t="n">
        <v>4533</v>
      </c>
      <c r="I7" s="117" t="n">
        <v>5128</v>
      </c>
      <c r="J7" s="117" t="n">
        <v>5816</v>
      </c>
      <c r="K7" s="117" t="n">
        <v>5108</v>
      </c>
      <c r="L7" s="117" t="n">
        <v>5976</v>
      </c>
      <c r="M7" s="117" t="n">
        <v>4942</v>
      </c>
      <c r="N7" s="116" t="n">
        <f aca="false">+K7/J7-1</f>
        <v>-0.121733149931224</v>
      </c>
      <c r="O7" s="115" t="n">
        <f aca="false">+F7/F$21</f>
        <v>0.071686043559933</v>
      </c>
      <c r="P7" s="115" t="n">
        <f aca="false">+G7/G$21</f>
        <v>0.0816845123037161</v>
      </c>
      <c r="Q7" s="115" t="n">
        <f aca="false">+H7/H$21</f>
        <v>0.066424395176062</v>
      </c>
      <c r="R7" s="114" t="n">
        <f aca="false">+I7/I$21</f>
        <v>0.0833116714322849</v>
      </c>
      <c r="S7" s="114" t="n">
        <f aca="false">+J7/J$21</f>
        <v>0.0620360098984555</v>
      </c>
      <c r="T7" s="113" t="n">
        <f aca="false">+K7/56497</f>
        <v>0.0904118802768289</v>
      </c>
    </row>
    <row r="8" customFormat="false" ht="12.8" hidden="false" customHeight="false" outlineLevel="0" collapsed="false">
      <c r="A8" s="70" t="n">
        <v>52</v>
      </c>
      <c r="B8" s="70" t="s">
        <v>74</v>
      </c>
      <c r="C8" s="70" t="n">
        <v>1633</v>
      </c>
      <c r="D8" s="70" t="n">
        <v>2449</v>
      </c>
      <c r="E8" s="70" t="n">
        <v>1978</v>
      </c>
      <c r="F8" s="119" t="n">
        <v>2073</v>
      </c>
      <c r="G8" s="70" t="n">
        <v>1959</v>
      </c>
      <c r="H8" s="120" t="n">
        <v>2981</v>
      </c>
      <c r="I8" s="120" t="n">
        <v>2826</v>
      </c>
      <c r="J8" s="120" t="n">
        <v>2751</v>
      </c>
      <c r="K8" s="120" t="n">
        <v>2879</v>
      </c>
      <c r="L8" s="120" t="n">
        <v>3197</v>
      </c>
      <c r="M8" s="120" t="n">
        <v>889</v>
      </c>
      <c r="N8" s="113" t="n">
        <f aca="false">+K8/J8-1</f>
        <v>0.0465285350781535</v>
      </c>
      <c r="O8" s="114" t="n">
        <f aca="false">+F8/F$21</f>
        <v>0.0350814844900239</v>
      </c>
      <c r="P8" s="114" t="n">
        <f aca="false">+G8/G$21</f>
        <v>0.0425471841539431</v>
      </c>
      <c r="Q8" s="114" t="n">
        <f aca="false">+H8/H$21</f>
        <v>0.043682135896722</v>
      </c>
      <c r="R8" s="115" t="n">
        <f aca="false">+I8/I$21</f>
        <v>0.0459123992721601</v>
      </c>
      <c r="S8" s="115" t="n">
        <f aca="false">+J8/J$21</f>
        <v>0.0293433740080212</v>
      </c>
      <c r="T8" s="116" t="n">
        <f aca="false">+K8/56497</f>
        <v>0.0509584579712197</v>
      </c>
    </row>
    <row r="9" customFormat="false" ht="12.8" hidden="false" customHeight="false" outlineLevel="0" collapsed="false">
      <c r="A9" s="117" t="n">
        <v>53</v>
      </c>
      <c r="B9" s="117" t="s">
        <v>75</v>
      </c>
      <c r="C9" s="117" t="n">
        <v>726</v>
      </c>
      <c r="D9" s="117" t="n">
        <v>1325</v>
      </c>
      <c r="E9" s="117" t="n">
        <v>1809</v>
      </c>
      <c r="F9" s="121" t="n">
        <v>2033</v>
      </c>
      <c r="G9" s="117" t="n">
        <v>1183</v>
      </c>
      <c r="H9" s="118" t="n">
        <v>1646</v>
      </c>
      <c r="I9" s="118" t="n">
        <v>2021</v>
      </c>
      <c r="J9" s="118" t="n">
        <v>2177</v>
      </c>
      <c r="K9" s="118" t="n">
        <v>2348</v>
      </c>
      <c r="L9" s="118" t="n">
        <v>2353</v>
      </c>
      <c r="M9" s="118"/>
      <c r="N9" s="116" t="n">
        <f aca="false">+K9/J9-1</f>
        <v>0.0785484611851171</v>
      </c>
      <c r="O9" s="115" t="n">
        <f aca="false">+F9/F$21</f>
        <v>0.0344045624545193</v>
      </c>
      <c r="P9" s="115" t="n">
        <f aca="false">+G9/G$21</f>
        <v>0.0256933735855613</v>
      </c>
      <c r="Q9" s="115" t="n">
        <f aca="false">+H9/H$21</f>
        <v>0.0241196899315681</v>
      </c>
      <c r="R9" s="114" t="n">
        <f aca="false">+I9/I$21</f>
        <v>0.0328340265141669</v>
      </c>
      <c r="S9" s="114" t="n">
        <f aca="false">+J9/J$21</f>
        <v>0.023220837955457</v>
      </c>
      <c r="T9" s="113" t="n">
        <f aca="false">+K9/56497</f>
        <v>0.0415597288351594</v>
      </c>
    </row>
    <row r="10" customFormat="false" ht="12.8" hidden="false" customHeight="false" outlineLevel="0" collapsed="false">
      <c r="A10" s="70" t="n">
        <v>75</v>
      </c>
      <c r="B10" s="70" t="s">
        <v>76</v>
      </c>
      <c r="C10" s="70" t="n">
        <v>1604</v>
      </c>
      <c r="D10" s="70" t="n">
        <v>2924</v>
      </c>
      <c r="E10" s="70" t="n">
        <v>2960</v>
      </c>
      <c r="F10" s="119" t="n">
        <v>3057</v>
      </c>
      <c r="G10" s="70" t="n">
        <v>2158</v>
      </c>
      <c r="H10" s="70" t="n">
        <v>3369</v>
      </c>
      <c r="I10" s="70" t="n">
        <v>3424</v>
      </c>
      <c r="J10" s="70" t="n">
        <v>4116</v>
      </c>
      <c r="K10" s="70" t="n">
        <v>3639</v>
      </c>
      <c r="L10" s="70" t="n">
        <v>3982</v>
      </c>
      <c r="M10" s="70" t="n">
        <v>2959</v>
      </c>
      <c r="N10" s="113" t="n">
        <f aca="false">+K10/J10-1</f>
        <v>-0.115889212827988</v>
      </c>
      <c r="O10" s="114" t="n">
        <f aca="false">+F10/F$21</f>
        <v>0.0517337665634361</v>
      </c>
      <c r="P10" s="114" t="n">
        <f aca="false">+G10/G$21</f>
        <v>0.0468692309362987</v>
      </c>
      <c r="Q10" s="114" t="n">
        <f aca="false">+H10/H$21</f>
        <v>0.049367700716557</v>
      </c>
      <c r="R10" s="115" t="n">
        <f aca="false">+I10/I$21</f>
        <v>0.0556277618923837</v>
      </c>
      <c r="S10" s="115" t="n">
        <f aca="false">+J10/J$21</f>
        <v>0.0439030634013141</v>
      </c>
      <c r="T10" s="116" t="n">
        <f aca="false">+K10/56497</f>
        <v>0.064410499672549</v>
      </c>
    </row>
    <row r="11" customFormat="false" ht="12.8" hidden="false" customHeight="false" outlineLevel="0" collapsed="false">
      <c r="A11" s="117" t="n">
        <v>76</v>
      </c>
      <c r="B11" s="117" t="s">
        <v>77</v>
      </c>
      <c r="C11" s="117" t="n">
        <v>1340</v>
      </c>
      <c r="D11" s="117" t="n">
        <v>2723</v>
      </c>
      <c r="E11" s="117" t="n">
        <v>6500</v>
      </c>
      <c r="F11" s="117" t="n">
        <v>7138</v>
      </c>
      <c r="G11" s="117" t="n">
        <v>2492</v>
      </c>
      <c r="H11" s="118" t="n">
        <v>3570</v>
      </c>
      <c r="I11" s="118" t="n">
        <v>3665</v>
      </c>
      <c r="J11" s="118" t="n">
        <v>4054</v>
      </c>
      <c r="K11" s="118" t="n">
        <v>3537</v>
      </c>
      <c r="L11" s="118" t="n">
        <v>3548</v>
      </c>
      <c r="M11" s="118" t="n">
        <v>2591</v>
      </c>
      <c r="N11" s="116" t="n">
        <f aca="false">+K11/J11-1</f>
        <v>-0.127528367044894</v>
      </c>
      <c r="O11" s="115" t="n">
        <f aca="false">+F11/F$21</f>
        <v>0.120796737235789</v>
      </c>
      <c r="P11" s="115" t="n">
        <f aca="false">+G11/G$21</f>
        <v>0.0541233195056795</v>
      </c>
      <c r="Q11" s="115" t="n">
        <f aca="false">+H11/H$21</f>
        <v>0.0523130577495128</v>
      </c>
      <c r="R11" s="114" t="n">
        <f aca="false">+I11/I$21</f>
        <v>0.0595431505068885</v>
      </c>
      <c r="S11" s="114" t="n">
        <f aca="false">+J11/J$21</f>
        <v>0.0432417441761242</v>
      </c>
      <c r="T11" s="113" t="n">
        <f aca="false">+K11/56497</f>
        <v>0.0626050940757916</v>
      </c>
    </row>
    <row r="12" customFormat="false" ht="12.8" hidden="false" customHeight="false" outlineLevel="0" collapsed="false">
      <c r="A12" s="70" t="n">
        <v>84</v>
      </c>
      <c r="B12" s="70" t="s">
        <v>78</v>
      </c>
      <c r="C12" s="70" t="n">
        <v>3746</v>
      </c>
      <c r="D12" s="70" t="n">
        <v>5916</v>
      </c>
      <c r="E12" s="70" t="n">
        <v>10131</v>
      </c>
      <c r="F12" s="70" t="n">
        <v>8149</v>
      </c>
      <c r="G12" s="70" t="n">
        <v>4200</v>
      </c>
      <c r="H12" s="67" t="n">
        <v>6006</v>
      </c>
      <c r="I12" s="67" t="n">
        <v>5665</v>
      </c>
      <c r="J12" s="67" t="n">
        <v>6190</v>
      </c>
      <c r="K12" s="67" t="n">
        <v>5468</v>
      </c>
      <c r="L12" s="67" t="n">
        <v>6686</v>
      </c>
      <c r="M12" s="67" t="n">
        <v>6987</v>
      </c>
      <c r="N12" s="113" t="n">
        <f aca="false">+K12/J12-1</f>
        <v>-0.116639741518578</v>
      </c>
      <c r="O12" s="114" t="n">
        <f aca="false">+F12/F$21</f>
        <v>0.137905941683167</v>
      </c>
      <c r="P12" s="114" t="n">
        <f aca="false">+G12/G$21</f>
        <v>0.0912190778185609</v>
      </c>
      <c r="Q12" s="114" t="n">
        <f aca="false">+H12/H$21</f>
        <v>0.0880090265668274</v>
      </c>
      <c r="R12" s="115" t="n">
        <f aca="false">+I12/I$21</f>
        <v>0.0920360020795425</v>
      </c>
      <c r="S12" s="115" t="n">
        <f aca="false">+J12/J$21</f>
        <v>0.0660252581278266</v>
      </c>
      <c r="T12" s="116" t="n">
        <f aca="false">+K12/56497</f>
        <v>0.0967839000300901</v>
      </c>
    </row>
    <row r="13" customFormat="false" ht="12.8" hidden="false" customHeight="false" outlineLevel="0" collapsed="false">
      <c r="A13" s="117" t="n">
        <v>93</v>
      </c>
      <c r="B13" s="117" t="s">
        <v>79</v>
      </c>
      <c r="C13" s="117" t="n">
        <v>1442</v>
      </c>
      <c r="D13" s="117" t="n">
        <v>2666</v>
      </c>
      <c r="E13" s="117" t="n">
        <v>3720</v>
      </c>
      <c r="F13" s="117" t="n">
        <f aca="false">3651+543</f>
        <v>4194</v>
      </c>
      <c r="G13" s="117" t="n">
        <v>3033</v>
      </c>
      <c r="H13" s="118" t="n">
        <v>4768</v>
      </c>
      <c r="I13" s="118" t="n">
        <v>4366</v>
      </c>
      <c r="J13" s="118" t="n">
        <v>4566</v>
      </c>
      <c r="K13" s="118" t="n">
        <v>4157</v>
      </c>
      <c r="L13" s="118" t="n">
        <v>3971</v>
      </c>
      <c r="M13" s="118" t="n">
        <v>630</v>
      </c>
      <c r="N13" s="116" t="n">
        <f aca="false">+K13/J13-1</f>
        <v>-0.089575120455541</v>
      </c>
      <c r="O13" s="115" t="n">
        <f aca="false">+F13/F$21</f>
        <v>0.0709752754226532</v>
      </c>
      <c r="P13" s="115" t="n">
        <f aca="false">+G13/G$21</f>
        <v>0.0658732054818322</v>
      </c>
      <c r="Q13" s="115" t="n">
        <f aca="false">+H13/H$21</f>
        <v>0.0698679718066322</v>
      </c>
      <c r="R13" s="114" t="n">
        <f aca="false">+I13/I$21</f>
        <v>0.0709318949831037</v>
      </c>
      <c r="S13" s="114" t="n">
        <f aca="false">+J13/J$21</f>
        <v>0.0487029610034986</v>
      </c>
      <c r="T13" s="113" t="n">
        <f aca="false">+K13/56497</f>
        <v>0.0735791280952971</v>
      </c>
    </row>
    <row r="14" customFormat="false" ht="12.8" hidden="false" customHeight="false" outlineLevel="0" collapsed="false">
      <c r="A14" s="117"/>
      <c r="B14" s="117" t="s">
        <v>80</v>
      </c>
      <c r="C14" s="117" t="n">
        <f aca="false">SUM(C2:C13)</f>
        <v>36245</v>
      </c>
      <c r="D14" s="117" t="n">
        <f aca="false">SUM(D2:D13)</f>
        <v>48070</v>
      </c>
      <c r="E14" s="117" t="n">
        <f aca="false">SUM(E2:E13)</f>
        <v>54751</v>
      </c>
      <c r="F14" s="117" t="n">
        <f aca="false">SUM(F2:F13)</f>
        <v>55643</v>
      </c>
      <c r="G14" s="117" t="n">
        <f aca="false">SUM(G2:G13)</f>
        <v>43026</v>
      </c>
      <c r="H14" s="117" t="n">
        <f aca="false">SUM(H2:H13)</f>
        <v>63676</v>
      </c>
      <c r="I14" s="117" t="n">
        <f aca="false">SUM(I2:I13)</f>
        <v>58394</v>
      </c>
      <c r="J14" s="117" t="n">
        <f aca="false">SUM(J2:J13)</f>
        <v>61105</v>
      </c>
      <c r="K14" s="117" t="n">
        <f aca="false">SUM(K2:K13)</f>
        <v>54516</v>
      </c>
      <c r="L14" s="117" t="n">
        <f aca="false">SUM(L2:L13)</f>
        <v>59146</v>
      </c>
      <c r="M14" s="117" t="n">
        <f aca="false">SUM(M2:M13)</f>
        <v>18998</v>
      </c>
      <c r="N14" s="116" t="n">
        <f aca="false">+K14/J14-1</f>
        <v>-0.107830783078308</v>
      </c>
      <c r="O14" s="115"/>
      <c r="P14" s="115"/>
      <c r="Q14" s="115"/>
      <c r="R14" s="114"/>
      <c r="S14" s="114"/>
      <c r="T14" s="113" t="n">
        <f aca="false">+K14/56497</f>
        <v>0.964936191302193</v>
      </c>
    </row>
    <row r="15" customFormat="false" ht="12.8" hidden="false" customHeight="false" outlineLevel="0" collapsed="false">
      <c r="A15" s="117" t="n">
        <v>101</v>
      </c>
      <c r="B15" s="117" t="s">
        <v>81</v>
      </c>
      <c r="C15" s="122"/>
      <c r="D15" s="122"/>
      <c r="E15" s="122"/>
      <c r="F15" s="122"/>
      <c r="G15" s="122"/>
      <c r="H15" s="122"/>
      <c r="I15" s="122"/>
      <c r="J15" s="117" t="n">
        <v>177</v>
      </c>
      <c r="K15" s="117" t="n">
        <v>134</v>
      </c>
      <c r="L15" s="117" t="n">
        <v>118</v>
      </c>
      <c r="M15" s="117"/>
      <c r="N15" s="116" t="n">
        <f aca="false">+K15/J15-1</f>
        <v>-0.242937853107345</v>
      </c>
      <c r="O15" s="122"/>
      <c r="P15" s="122"/>
      <c r="Q15" s="122"/>
      <c r="R15" s="114" t="n">
        <f aca="false">+I15/I$21</f>
        <v>0</v>
      </c>
      <c r="S15" s="114" t="n">
        <f aca="false">+J15/J$21</f>
        <v>0.0018879597235259</v>
      </c>
      <c r="T15" s="113" t="n">
        <f aca="false">+K15/56497</f>
        <v>0.00237180735260279</v>
      </c>
    </row>
    <row r="16" customFormat="false" ht="12.8" hidden="false" customHeight="false" outlineLevel="0" collapsed="false">
      <c r="A16" s="70" t="n">
        <v>102</v>
      </c>
      <c r="B16" s="70" t="s">
        <v>82</v>
      </c>
      <c r="C16" s="123"/>
      <c r="D16" s="123"/>
      <c r="E16" s="123"/>
      <c r="F16" s="123"/>
      <c r="G16" s="123"/>
      <c r="H16" s="123"/>
      <c r="I16" s="123"/>
      <c r="J16" s="70" t="n">
        <v>116</v>
      </c>
      <c r="K16" s="70" t="n">
        <v>62</v>
      </c>
      <c r="L16" s="70" t="n">
        <v>26</v>
      </c>
      <c r="M16" s="70"/>
      <c r="N16" s="113" t="n">
        <f aca="false">+K16/J16-1</f>
        <v>-0.46551724137931</v>
      </c>
      <c r="O16" s="123"/>
      <c r="P16" s="123"/>
      <c r="Q16" s="123"/>
      <c r="R16" s="115" t="n">
        <f aca="false">+I16/I$21</f>
        <v>0</v>
      </c>
      <c r="S16" s="115" t="n">
        <f aca="false">+J16/J$21</f>
        <v>0.001237306937452</v>
      </c>
      <c r="T16" s="116" t="n">
        <f aca="false">+K16/56497</f>
        <v>0.00109740340195055</v>
      </c>
    </row>
    <row r="17" customFormat="false" ht="12.8" hidden="false" customHeight="false" outlineLevel="0" collapsed="false">
      <c r="A17" s="117" t="n">
        <v>103</v>
      </c>
      <c r="B17" s="117" t="s">
        <v>83</v>
      </c>
      <c r="C17" s="122"/>
      <c r="D17" s="122"/>
      <c r="E17" s="122"/>
      <c r="F17" s="122"/>
      <c r="G17" s="122"/>
      <c r="H17" s="122"/>
      <c r="I17" s="122"/>
      <c r="J17" s="117" t="n">
        <v>1151</v>
      </c>
      <c r="K17" s="117" t="n">
        <v>843</v>
      </c>
      <c r="L17" s="117" t="n">
        <v>491</v>
      </c>
      <c r="M17" s="117"/>
      <c r="N17" s="116" t="n">
        <f aca="false">+K17/J17-1</f>
        <v>-0.267593397046047</v>
      </c>
      <c r="O17" s="122"/>
      <c r="P17" s="122"/>
      <c r="Q17" s="122"/>
      <c r="R17" s="114" t="n">
        <f aca="false">+I17/I$21</f>
        <v>0</v>
      </c>
      <c r="S17" s="114" t="n">
        <f aca="false">+J17/J$21</f>
        <v>0.0122770714224763</v>
      </c>
      <c r="T17" s="113" t="n">
        <f aca="false">+K17/56497</f>
        <v>0.0149211462555534</v>
      </c>
    </row>
    <row r="18" customFormat="false" ht="12.8" hidden="false" customHeight="false" outlineLevel="0" collapsed="false">
      <c r="A18" s="70" t="n">
        <v>104</v>
      </c>
      <c r="B18" s="70" t="s">
        <v>84</v>
      </c>
      <c r="C18" s="123"/>
      <c r="D18" s="123"/>
      <c r="E18" s="123"/>
      <c r="F18" s="123"/>
      <c r="G18" s="123"/>
      <c r="H18" s="123"/>
      <c r="I18" s="123"/>
      <c r="J18" s="70" t="n">
        <v>28</v>
      </c>
      <c r="K18" s="70" t="n">
        <v>43</v>
      </c>
      <c r="L18" s="70" t="n">
        <v>32</v>
      </c>
      <c r="M18" s="70"/>
      <c r="N18" s="113" t="n">
        <f aca="false">+K18/J18-1</f>
        <v>0.535714285714286</v>
      </c>
      <c r="O18" s="123"/>
      <c r="P18" s="123"/>
      <c r="Q18" s="123"/>
      <c r="R18" s="115" t="n">
        <f aca="false">+I18/I$21</f>
        <v>0</v>
      </c>
      <c r="S18" s="115" t="n">
        <f aca="false">+J18/J$21</f>
        <v>0.000298660295247035</v>
      </c>
      <c r="T18" s="116" t="n">
        <f aca="false">+K18/56497</f>
        <v>0.000761102359417314</v>
      </c>
    </row>
    <row r="19" customFormat="false" ht="12.8" hidden="false" customHeight="false" outlineLevel="0" collapsed="false">
      <c r="A19" s="117" t="n">
        <v>106</v>
      </c>
      <c r="B19" s="117" t="s">
        <v>85</v>
      </c>
      <c r="C19" s="122"/>
      <c r="D19" s="122"/>
      <c r="E19" s="122"/>
      <c r="F19" s="122"/>
      <c r="G19" s="122"/>
      <c r="H19" s="122"/>
      <c r="I19" s="122"/>
      <c r="J19" s="117" t="n">
        <v>1505</v>
      </c>
      <c r="K19" s="117" t="n">
        <v>899</v>
      </c>
      <c r="L19" s="117" t="n">
        <v>252</v>
      </c>
      <c r="M19" s="117"/>
      <c r="N19" s="116" t="n">
        <f aca="false">+K19/J19-1</f>
        <v>-0.40265780730897</v>
      </c>
      <c r="O19" s="122"/>
      <c r="P19" s="122"/>
      <c r="Q19" s="122"/>
      <c r="R19" s="114" t="n">
        <f aca="false">+I19/I$21</f>
        <v>0</v>
      </c>
      <c r="S19" s="114" t="n">
        <f aca="false">+J19/J$21</f>
        <v>0.0160529908695281</v>
      </c>
      <c r="T19" s="113" t="n">
        <f aca="false">+K19/56497</f>
        <v>0.0159123493282829</v>
      </c>
    </row>
    <row r="20" customFormat="false" ht="12.8" hidden="false" customHeight="false" outlineLevel="0" collapsed="false">
      <c r="A20" s="70" t="n">
        <v>97</v>
      </c>
      <c r="B20" s="70" t="s">
        <v>86</v>
      </c>
      <c r="C20" s="70" t="n">
        <v>3741</v>
      </c>
      <c r="D20" s="70" t="n">
        <v>5511</v>
      </c>
      <c r="E20" s="70" t="n">
        <v>3920</v>
      </c>
      <c r="F20" s="70" t="n">
        <v>3991</v>
      </c>
      <c r="G20" s="70" t="n">
        <v>3017</v>
      </c>
      <c r="H20" s="70" t="n">
        <v>4567</v>
      </c>
      <c r="I20" s="70" t="n">
        <f aca="false">2584+574</f>
        <v>3158</v>
      </c>
      <c r="J20" s="70" t="n">
        <f aca="false">2977+603</f>
        <v>3580</v>
      </c>
      <c r="K20" s="70" t="n">
        <v>1981</v>
      </c>
      <c r="L20" s="70"/>
      <c r="M20" s="70"/>
      <c r="N20" s="113" t="n">
        <f aca="false">+K20/J20-1</f>
        <v>-0.446648044692737</v>
      </c>
      <c r="O20" s="114" t="n">
        <f aca="false">+F20/F$20</f>
        <v>1</v>
      </c>
      <c r="P20" s="114" t="n">
        <f aca="false">+G20/G$20</f>
        <v>1</v>
      </c>
      <c r="Q20" s="114" t="n">
        <f aca="false">+H20/H$20</f>
        <v>1</v>
      </c>
      <c r="R20" s="115" t="n">
        <f aca="false">+I20/I$20</f>
        <v>1</v>
      </c>
      <c r="S20" s="115" t="n">
        <f aca="false">+J20/J$20</f>
        <v>1</v>
      </c>
      <c r="T20" s="116" t="n">
        <f aca="false">+K20/56497</f>
        <v>0.035063808697807</v>
      </c>
    </row>
    <row r="21" customFormat="false" ht="12.8" hidden="false" customHeight="false" outlineLevel="0" collapsed="false">
      <c r="A21" s="79"/>
      <c r="B21" s="79" t="s">
        <v>14</v>
      </c>
      <c r="C21" s="79" t="n">
        <v>39986</v>
      </c>
      <c r="D21" s="79" t="n">
        <v>53581</v>
      </c>
      <c r="E21" s="79" t="n">
        <v>58671</v>
      </c>
      <c r="F21" s="79" t="n">
        <v>59091</v>
      </c>
      <c r="G21" s="79" t="n">
        <v>46043</v>
      </c>
      <c r="H21" s="79" t="n">
        <v>68243</v>
      </c>
      <c r="I21" s="79" t="n">
        <v>61552</v>
      </c>
      <c r="J21" s="79" t="n">
        <f aca="false">SUM(J7:J19)</f>
        <v>93752</v>
      </c>
      <c r="K21" s="79" t="n">
        <v>56497</v>
      </c>
      <c r="L21" s="79" t="n">
        <f aca="false">SUM(L14:L19)</f>
        <v>60065</v>
      </c>
      <c r="M21" s="79"/>
      <c r="N21" s="124" t="n">
        <f aca="false">+K21/J21-1</f>
        <v>-0.397378189265296</v>
      </c>
      <c r="O21" s="125" t="n">
        <f aca="false">+F21/F$21</f>
        <v>1</v>
      </c>
      <c r="P21" s="125" t="n">
        <f aca="false">+G21/G$21</f>
        <v>1</v>
      </c>
      <c r="Q21" s="125" t="n">
        <f aca="false">+H21/H$21</f>
        <v>1</v>
      </c>
      <c r="R21" s="125" t="n">
        <f aca="false">+I21/I$21</f>
        <v>1</v>
      </c>
      <c r="S21" s="125" t="n">
        <f aca="false">+J21/J$21</f>
        <v>1</v>
      </c>
      <c r="T21" s="124" t="n">
        <f aca="false">+K21/56497</f>
        <v>1</v>
      </c>
    </row>
  </sheetData>
  <autoFilter ref="A1:Q21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0"/>
  <sheetViews>
    <sheetView showFormulas="false" showGridLines="true" showRowColHeaders="true" showZeros="true" rightToLeft="false" tabSelected="false" showOutlineSymbols="true" defaultGridColor="true" view="normal" topLeftCell="A1" colorId="64" zoomScale="137" zoomScaleNormal="137" zoomScalePageLayoutView="100" workbookViewId="0">
      <selection pane="topLeft" activeCell="D10" activeCellId="0" sqref="D10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0" width="9.89"/>
    <col collapsed="false" customWidth="true" hidden="false" outlineLevel="0" max="2" min="2" style="0" width="9.02"/>
    <col collapsed="false" customWidth="true" hidden="false" outlineLevel="0" max="3" min="3" style="0" width="9.55"/>
    <col collapsed="false" customWidth="true" hidden="false" outlineLevel="0" max="4" min="4" style="0" width="6.41"/>
    <col collapsed="false" customWidth="true" hidden="false" outlineLevel="0" max="5" min="5" style="0" width="12.69"/>
    <col collapsed="false" customWidth="true" hidden="false" outlineLevel="0" max="6" min="6" style="0" width="12.33"/>
    <col collapsed="false" customWidth="true" hidden="false" outlineLevel="0" max="7" min="7" style="0" width="10.41"/>
  </cols>
  <sheetData>
    <row r="1" customFormat="false" ht="12.8" hidden="false" customHeight="false" outlineLevel="0" collapsed="false">
      <c r="A1" s="126" t="s">
        <v>60</v>
      </c>
      <c r="B1" s="126" t="s">
        <v>87</v>
      </c>
      <c r="C1" s="126" t="s">
        <v>88</v>
      </c>
      <c r="D1" s="126" t="s">
        <v>89</v>
      </c>
      <c r="E1" s="126" t="s">
        <v>90</v>
      </c>
      <c r="F1" s="126" t="s">
        <v>91</v>
      </c>
      <c r="G1" s="126" t="s">
        <v>92</v>
      </c>
    </row>
    <row r="2" customFormat="false" ht="12.8" hidden="false" customHeight="false" outlineLevel="0" collapsed="false">
      <c r="A2" s="127" t="s">
        <v>93</v>
      </c>
      <c r="B2" s="127" t="n">
        <v>2959</v>
      </c>
      <c r="C2" s="127" t="n">
        <v>1898</v>
      </c>
      <c r="D2" s="127" t="n">
        <v>1504</v>
      </c>
      <c r="E2" s="128" t="n">
        <f aca="false">+B2/B$9*100</f>
        <v>4.92632980937318</v>
      </c>
      <c r="F2" s="128" t="n">
        <f aca="false">+C2/C$9*100</f>
        <v>3.57533059563727</v>
      </c>
      <c r="G2" s="128" t="n">
        <f aca="false">+D2/D$9*100</f>
        <v>5.04528681650453</v>
      </c>
    </row>
    <row r="3" customFormat="false" ht="12.8" hidden="false" customHeight="false" outlineLevel="0" collapsed="false">
      <c r="A3" s="129" t="s">
        <v>94</v>
      </c>
      <c r="B3" s="129" t="n">
        <v>6987</v>
      </c>
      <c r="C3" s="129" t="n">
        <v>3881</v>
      </c>
      <c r="D3" s="129" t="n">
        <v>4096</v>
      </c>
      <c r="E3" s="130" t="n">
        <f aca="false">+B3/B$9*100</f>
        <v>11.6323982352452</v>
      </c>
      <c r="F3" s="130" t="n">
        <f aca="false">+C3/C$9*100</f>
        <v>7.31077873639001</v>
      </c>
      <c r="G3" s="130" t="n">
        <f aca="false">+D3/D$9*100</f>
        <v>13.740355585374</v>
      </c>
    </row>
    <row r="4" customFormat="false" ht="12.8" hidden="false" customHeight="false" outlineLevel="0" collapsed="false">
      <c r="A4" s="127" t="s">
        <v>95</v>
      </c>
      <c r="B4" s="127" t="n">
        <v>630</v>
      </c>
      <c r="C4" s="127" t="n">
        <v>50</v>
      </c>
      <c r="D4" s="127" t="n">
        <v>578</v>
      </c>
      <c r="E4" s="128" t="n">
        <f aca="false">+B4/B$9*100</f>
        <v>1.04886373095813</v>
      </c>
      <c r="F4" s="128" t="n">
        <f aca="false">+C4/C$9*100</f>
        <v>0.0941867912443959</v>
      </c>
      <c r="G4" s="128" t="n">
        <f aca="false">+D4/D$9*100</f>
        <v>1.93894666219389</v>
      </c>
    </row>
    <row r="5" customFormat="false" ht="12.8" hidden="false" customHeight="false" outlineLevel="0" collapsed="false">
      <c r="A5" s="129" t="s">
        <v>96</v>
      </c>
      <c r="B5" s="129" t="n">
        <v>4942</v>
      </c>
      <c r="C5" s="129" t="n">
        <v>2636</v>
      </c>
      <c r="D5" s="129" t="n">
        <v>3195</v>
      </c>
      <c r="E5" s="130" t="n">
        <f aca="false">+B5/B$9*100</f>
        <v>8.22775326729377</v>
      </c>
      <c r="F5" s="130" t="n">
        <f aca="false">+C5/C$9*100</f>
        <v>4.96552763440455</v>
      </c>
      <c r="G5" s="130" t="n">
        <f aca="false">+D5/D$9*100</f>
        <v>10.7178799060718</v>
      </c>
    </row>
    <row r="6" customFormat="false" ht="12.8" hidden="false" customHeight="false" outlineLevel="0" collapsed="false">
      <c r="A6" s="127" t="s">
        <v>97</v>
      </c>
      <c r="B6" s="127" t="n">
        <v>889</v>
      </c>
      <c r="C6" s="127" t="n">
        <v>38</v>
      </c>
      <c r="D6" s="127" t="n">
        <v>851</v>
      </c>
      <c r="E6" s="128" t="n">
        <f aca="false">+B6/B$9*100</f>
        <v>1.48006326479647</v>
      </c>
      <c r="F6" s="128" t="n">
        <f aca="false">+C6/C$9*100</f>
        <v>0.0715819613457409</v>
      </c>
      <c r="G6" s="128" t="n">
        <f aca="false">+D6/D$9*100</f>
        <v>2.85474672928547</v>
      </c>
    </row>
    <row r="7" customFormat="false" ht="12.8" hidden="false" customHeight="false" outlineLevel="0" collapsed="false">
      <c r="A7" s="129" t="s">
        <v>98</v>
      </c>
      <c r="B7" s="129" t="n">
        <v>2591</v>
      </c>
      <c r="C7" s="129" t="n">
        <v>1698</v>
      </c>
      <c r="D7" s="129" t="n">
        <v>1321</v>
      </c>
      <c r="E7" s="130" t="n">
        <f aca="false">+B7/B$9*100</f>
        <v>4.31366020144843</v>
      </c>
      <c r="F7" s="130" t="n">
        <f aca="false">+C7/C$9*100</f>
        <v>3.19858343065968</v>
      </c>
      <c r="G7" s="130" t="n">
        <f aca="false">+D7/D$9*100</f>
        <v>4.43139885944314</v>
      </c>
    </row>
    <row r="8" customFormat="false" ht="12.8" hidden="false" customHeight="false" outlineLevel="0" collapsed="false">
      <c r="A8" s="127" t="s">
        <v>99</v>
      </c>
      <c r="B8" s="127" t="n">
        <f aca="false">+B9-B7-B6-B5-B4-B3-B2</f>
        <v>41067</v>
      </c>
      <c r="C8" s="127" t="n">
        <f aca="false">+C9-C7-C6-C5-C4-C3-C2</f>
        <v>42885</v>
      </c>
      <c r="D8" s="127" t="n">
        <f aca="false">+D9-D7-D6-D5-D4-D3-D2</f>
        <v>18265</v>
      </c>
      <c r="E8" s="128" t="n">
        <f aca="false">+B8/B$9*100</f>
        <v>68.3709314908849</v>
      </c>
      <c r="F8" s="128" t="n">
        <f aca="false">+C8/C$9*100</f>
        <v>80.7840108503184</v>
      </c>
      <c r="G8" s="128" t="n">
        <f aca="false">+D8/D$9*100</f>
        <v>61.2713854411271</v>
      </c>
    </row>
    <row r="9" customFormat="false" ht="12.8" hidden="false" customHeight="false" outlineLevel="0" collapsed="false">
      <c r="A9" s="131" t="s">
        <v>14</v>
      </c>
      <c r="B9" s="131" t="n">
        <v>60065</v>
      </c>
      <c r="C9" s="131" t="n">
        <v>53086</v>
      </c>
      <c r="D9" s="131" t="n">
        <v>29810</v>
      </c>
      <c r="E9" s="132" t="n">
        <f aca="false">+B9/B$9*100</f>
        <v>100</v>
      </c>
      <c r="F9" s="132" t="n">
        <f aca="false">+C9/C$9*100</f>
        <v>100</v>
      </c>
      <c r="G9" s="132" t="n">
        <f aca="false">+D9/D$9*100</f>
        <v>100</v>
      </c>
    </row>
    <row r="10" customFormat="false" ht="12.8" hidden="false" customHeight="false" outlineLevel="0" collapsed="false">
      <c r="C10" s="0" t="n">
        <f aca="false">SUM(C2:C7)</f>
        <v>10201</v>
      </c>
      <c r="D10" s="0" t="n">
        <f aca="false">SUM(D2:D7)</f>
        <v>11545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33"/>
  <sheetViews>
    <sheetView showFormulas="false" showGridLines="true" showRowColHeaders="true" showZeros="true" rightToLeft="false" tabSelected="false" showOutlineSymbols="true" defaultGridColor="true" view="normal" topLeftCell="A1" colorId="64" zoomScale="131" zoomScaleNormal="131" zoomScalePageLayoutView="100" workbookViewId="0">
      <selection pane="topLeft" activeCell="A1" activeCellId="0" sqref="A1"/>
    </sheetView>
  </sheetViews>
  <sheetFormatPr defaultColWidth="11.76953125" defaultRowHeight="12.65" customHeight="true" zeroHeight="false" outlineLevelRow="0" outlineLevelCol="0"/>
  <cols>
    <col collapsed="false" customWidth="true" hidden="false" outlineLevel="0" max="1" min="1" style="133" width="5.61"/>
    <col collapsed="false" customWidth="true" hidden="false" outlineLevel="0" max="2" min="2" style="133" width="8.53"/>
    <col collapsed="false" customWidth="true" hidden="false" outlineLevel="0" max="4" min="3" style="1" width="11.53"/>
    <col collapsed="false" customWidth="true" hidden="true" outlineLevel="0" max="5" min="5" style="88" width="11.61"/>
    <col collapsed="false" customWidth="true" hidden="true" outlineLevel="0" max="9" min="6" style="88" width="11.53"/>
    <col collapsed="false" customWidth="true" hidden="false" outlineLevel="0" max="11" min="10" style="88" width="11.53"/>
    <col collapsed="false" customWidth="false" hidden="false" outlineLevel="0" max="13" min="12" style="134" width="11.77"/>
  </cols>
  <sheetData>
    <row r="1" customFormat="false" ht="12.65" hidden="false" customHeight="false" outlineLevel="0" collapsed="false">
      <c r="A1" s="135" t="s">
        <v>100</v>
      </c>
      <c r="B1" s="136" t="s">
        <v>101</v>
      </c>
      <c r="C1" s="1" t="s">
        <v>102</v>
      </c>
      <c r="D1" s="137" t="s">
        <v>103</v>
      </c>
      <c r="E1" s="138" t="n">
        <v>2018</v>
      </c>
      <c r="F1" s="88" t="n">
        <v>2019</v>
      </c>
      <c r="G1" s="88" t="n">
        <v>2020</v>
      </c>
      <c r="H1" s="88" t="s">
        <v>19</v>
      </c>
      <c r="I1" s="88" t="n">
        <v>2022</v>
      </c>
      <c r="J1" s="88" t="n">
        <v>2023</v>
      </c>
      <c r="K1" s="88" t="n">
        <v>2024</v>
      </c>
      <c r="L1" s="134" t="n">
        <v>2025</v>
      </c>
      <c r="M1" s="134" t="s">
        <v>104</v>
      </c>
    </row>
    <row r="2" customFormat="false" ht="12.65" hidden="false" customHeight="false" outlineLevel="0" collapsed="false">
      <c r="A2" s="139" t="s">
        <v>105</v>
      </c>
      <c r="B2" s="139" t="s">
        <v>106</v>
      </c>
      <c r="C2" s="1" t="s">
        <v>107</v>
      </c>
      <c r="D2" s="137" t="s">
        <v>108</v>
      </c>
      <c r="E2" s="140" t="n">
        <v>2251</v>
      </c>
      <c r="F2" s="88" t="n">
        <v>3197</v>
      </c>
      <c r="G2" s="88" t="n">
        <v>2701</v>
      </c>
      <c r="H2" s="141" t="n">
        <v>3783</v>
      </c>
      <c r="I2" s="141" t="n">
        <v>4289</v>
      </c>
      <c r="J2" s="141" t="n">
        <v>5496</v>
      </c>
      <c r="K2" s="141" t="n">
        <v>5081</v>
      </c>
      <c r="L2" s="134" t="n">
        <v>3451</v>
      </c>
      <c r="M2" s="142" t="n">
        <f aca="false">+(L2/K2-1)*100</f>
        <v>-32.0802991537099</v>
      </c>
    </row>
    <row r="3" customFormat="false" ht="12.65" hidden="false" customHeight="false" outlineLevel="0" collapsed="false">
      <c r="A3" s="143" t="s">
        <v>109</v>
      </c>
      <c r="B3" s="144" t="s">
        <v>110</v>
      </c>
      <c r="C3" s="1" t="s">
        <v>111</v>
      </c>
      <c r="D3" s="137" t="s">
        <v>112</v>
      </c>
      <c r="E3" s="140" t="n">
        <v>5026</v>
      </c>
      <c r="F3" s="88" t="n">
        <v>5280</v>
      </c>
      <c r="G3" s="88" t="n">
        <v>2261</v>
      </c>
      <c r="H3" s="141" t="n">
        <v>1391</v>
      </c>
      <c r="I3" s="141" t="n">
        <v>2703</v>
      </c>
      <c r="J3" s="141" t="n">
        <v>2037</v>
      </c>
      <c r="K3" s="141" t="n">
        <v>885</v>
      </c>
      <c r="L3" s="134" t="n">
        <v>496</v>
      </c>
      <c r="M3" s="142" t="n">
        <f aca="false">+(L3/K3-1)*100</f>
        <v>-43.954802259887</v>
      </c>
    </row>
    <row r="4" customFormat="false" ht="12.65" hidden="false" customHeight="false" outlineLevel="0" collapsed="false">
      <c r="A4" s="145" t="s">
        <v>113</v>
      </c>
      <c r="B4" s="146" t="s">
        <v>114</v>
      </c>
      <c r="C4" s="1" t="s">
        <v>115</v>
      </c>
      <c r="D4" s="1" t="s">
        <v>116</v>
      </c>
      <c r="E4" s="140" t="n">
        <v>1673</v>
      </c>
      <c r="F4" s="88" t="n">
        <v>1213</v>
      </c>
      <c r="G4" s="88" t="n">
        <v>1075</v>
      </c>
      <c r="H4" s="141" t="n">
        <v>928</v>
      </c>
      <c r="I4" s="141" t="n">
        <v>929</v>
      </c>
      <c r="J4" s="141" t="n">
        <v>1526</v>
      </c>
      <c r="K4" s="141" t="n">
        <v>1319</v>
      </c>
      <c r="L4" s="134" t="n">
        <v>1119</v>
      </c>
      <c r="M4" s="142" t="n">
        <f aca="false">+(L4/K4-1)*100</f>
        <v>-15.1630022744503</v>
      </c>
    </row>
    <row r="5" customFormat="false" ht="12.65" hidden="false" customHeight="false" outlineLevel="0" collapsed="false">
      <c r="A5" s="143" t="s">
        <v>117</v>
      </c>
      <c r="B5" s="144" t="s">
        <v>118</v>
      </c>
      <c r="C5" s="1" t="s">
        <v>119</v>
      </c>
      <c r="D5" s="1" t="s">
        <v>120</v>
      </c>
      <c r="E5" s="140" t="n">
        <v>713</v>
      </c>
      <c r="F5" s="88" t="n">
        <v>426</v>
      </c>
      <c r="G5" s="88" t="n">
        <v>677</v>
      </c>
      <c r="H5" s="141" t="n">
        <v>1072</v>
      </c>
      <c r="I5" s="141" t="n">
        <v>583</v>
      </c>
      <c r="J5" s="141" t="n">
        <v>536</v>
      </c>
      <c r="K5" s="141" t="n">
        <v>733</v>
      </c>
      <c r="L5" s="134" t="n">
        <v>2030</v>
      </c>
      <c r="M5" s="142" t="n">
        <f aca="false">+(L5/K5-1)*100</f>
        <v>176.944065484311</v>
      </c>
    </row>
    <row r="6" customFormat="false" ht="12.65" hidden="false" customHeight="false" outlineLevel="0" collapsed="false">
      <c r="A6" s="145" t="s">
        <v>121</v>
      </c>
      <c r="B6" s="146" t="s">
        <v>122</v>
      </c>
      <c r="C6" s="1" t="s">
        <v>123</v>
      </c>
      <c r="D6" s="147" t="s">
        <v>124</v>
      </c>
      <c r="E6" s="140" t="n">
        <v>5</v>
      </c>
      <c r="H6" s="141" t="n">
        <v>4</v>
      </c>
      <c r="I6" s="88" t="n">
        <v>4</v>
      </c>
      <c r="J6" s="88" t="n">
        <v>6</v>
      </c>
      <c r="K6" s="141" t="n">
        <v>5</v>
      </c>
      <c r="L6" s="134" t="n">
        <v>12</v>
      </c>
      <c r="M6" s="142" t="n">
        <f aca="false">+(L6/K6-1)*100</f>
        <v>140</v>
      </c>
    </row>
    <row r="7" customFormat="false" ht="12.65" hidden="false" customHeight="false" outlineLevel="0" collapsed="false">
      <c r="A7" s="143" t="s">
        <v>125</v>
      </c>
      <c r="B7" s="144" t="s">
        <v>126</v>
      </c>
      <c r="C7" s="1" t="s">
        <v>127</v>
      </c>
      <c r="D7" s="1" t="s">
        <v>128</v>
      </c>
      <c r="E7" s="140" t="n">
        <v>250</v>
      </c>
      <c r="F7" s="88" t="n">
        <v>164</v>
      </c>
      <c r="G7" s="88" t="n">
        <v>250</v>
      </c>
      <c r="H7" s="141" t="n">
        <v>295</v>
      </c>
      <c r="I7" s="141" t="n">
        <v>222</v>
      </c>
      <c r="J7" s="141" t="n">
        <v>315</v>
      </c>
      <c r="K7" s="141" t="n">
        <v>271</v>
      </c>
      <c r="L7" s="134" t="n">
        <v>265</v>
      </c>
      <c r="M7" s="142" t="n">
        <f aca="false">+(L7/K7-1)*100</f>
        <v>-2.21402214022141</v>
      </c>
    </row>
    <row r="8" customFormat="false" ht="12.65" hidden="false" customHeight="false" outlineLevel="0" collapsed="false">
      <c r="A8" s="145" t="s">
        <v>129</v>
      </c>
      <c r="B8" s="146" t="s">
        <v>130</v>
      </c>
      <c r="C8" s="1" t="s">
        <v>131</v>
      </c>
      <c r="D8" s="1" t="s">
        <v>132</v>
      </c>
      <c r="E8" s="140" t="n">
        <v>349</v>
      </c>
      <c r="F8" s="88" t="n">
        <v>198</v>
      </c>
      <c r="G8" s="88" t="n">
        <v>196</v>
      </c>
      <c r="H8" s="141" t="n">
        <v>284</v>
      </c>
      <c r="I8" s="141" t="n">
        <v>116</v>
      </c>
      <c r="J8" s="141" t="n">
        <v>61</v>
      </c>
      <c r="K8" s="141" t="n">
        <v>40</v>
      </c>
      <c r="L8" s="134" t="n">
        <v>38</v>
      </c>
      <c r="M8" s="142" t="n">
        <f aca="false">+(L8/K8-1)*100</f>
        <v>-5</v>
      </c>
    </row>
    <row r="9" customFormat="false" ht="12.65" hidden="false" customHeight="false" outlineLevel="0" collapsed="false">
      <c r="A9" s="143" t="s">
        <v>133</v>
      </c>
      <c r="B9" s="144" t="s">
        <v>134</v>
      </c>
      <c r="C9" s="1" t="s">
        <v>135</v>
      </c>
      <c r="D9" s="137" t="s">
        <v>136</v>
      </c>
      <c r="E9" s="140" t="n">
        <v>3210</v>
      </c>
      <c r="F9" s="88" t="n">
        <v>3227</v>
      </c>
      <c r="G9" s="88" t="n">
        <v>3874</v>
      </c>
      <c r="H9" s="141" t="n">
        <v>7447</v>
      </c>
      <c r="I9" s="141" t="n">
        <v>5814</v>
      </c>
      <c r="J9" s="141" t="n">
        <v>8125</v>
      </c>
      <c r="K9" s="141" t="n">
        <v>6143</v>
      </c>
      <c r="L9" s="134" t="n">
        <v>4666</v>
      </c>
      <c r="M9" s="142" t="n">
        <f aca="false">+(L9/K9-1)*100</f>
        <v>-24.0436268923979</v>
      </c>
    </row>
    <row r="10" customFormat="false" ht="12.65" hidden="false" customHeight="false" outlineLevel="0" collapsed="false">
      <c r="A10" s="145" t="s">
        <v>137</v>
      </c>
      <c r="B10" s="146" t="s">
        <v>138</v>
      </c>
      <c r="C10" s="1" t="s">
        <v>139</v>
      </c>
      <c r="D10" s="1" t="s">
        <v>140</v>
      </c>
      <c r="E10" s="140" t="n">
        <v>119</v>
      </c>
      <c r="F10" s="88" t="n">
        <v>80</v>
      </c>
      <c r="G10" s="88" t="n">
        <v>86</v>
      </c>
      <c r="H10" s="141" t="n">
        <v>163</v>
      </c>
      <c r="I10" s="141" t="n">
        <v>281</v>
      </c>
      <c r="J10" s="141" t="n">
        <v>162</v>
      </c>
      <c r="K10" s="141" t="n">
        <v>189</v>
      </c>
      <c r="L10" s="134" t="n">
        <v>184</v>
      </c>
      <c r="M10" s="142" t="n">
        <f aca="false">+(L10/K10-1)*100</f>
        <v>-2.64550264550265</v>
      </c>
    </row>
    <row r="11" customFormat="false" ht="12.65" hidden="false" customHeight="false" outlineLevel="0" collapsed="false">
      <c r="A11" s="145" t="s">
        <v>141</v>
      </c>
      <c r="B11" s="146" t="s">
        <v>142</v>
      </c>
      <c r="C11" s="1" t="s">
        <v>143</v>
      </c>
      <c r="D11" s="137" t="s">
        <v>144</v>
      </c>
      <c r="E11" s="140" t="n">
        <v>1</v>
      </c>
      <c r="F11" s="148" t="n">
        <v>1</v>
      </c>
      <c r="G11" s="148" t="n">
        <v>2</v>
      </c>
      <c r="H11" s="141" t="n">
        <v>2</v>
      </c>
      <c r="I11" s="141"/>
      <c r="J11" s="141" t="n">
        <v>1</v>
      </c>
      <c r="K11" s="141" t="n">
        <v>1</v>
      </c>
      <c r="L11" s="134" t="n">
        <v>2</v>
      </c>
      <c r="M11" s="142" t="n">
        <f aca="false">+(L11/K11-1)*100</f>
        <v>100</v>
      </c>
    </row>
    <row r="12" customFormat="false" ht="12.65" hidden="false" customHeight="false" outlineLevel="0" collapsed="false">
      <c r="A12" s="145" t="s">
        <v>145</v>
      </c>
      <c r="B12" s="146" t="s">
        <v>146</v>
      </c>
      <c r="C12" s="1" t="s">
        <v>147</v>
      </c>
      <c r="D12" s="147" t="s">
        <v>148</v>
      </c>
      <c r="E12" s="140"/>
      <c r="F12" s="89"/>
      <c r="H12" s="141" t="n">
        <v>1</v>
      </c>
      <c r="I12" s="141"/>
      <c r="J12" s="141" t="n">
        <v>1</v>
      </c>
      <c r="K12" s="141" t="n">
        <v>0</v>
      </c>
      <c r="M12" s="142"/>
    </row>
    <row r="13" customFormat="false" ht="12.65" hidden="false" customHeight="false" outlineLevel="0" collapsed="false">
      <c r="A13" s="145" t="s">
        <v>149</v>
      </c>
      <c r="B13" s="146" t="s">
        <v>150</v>
      </c>
      <c r="C13" s="1" t="s">
        <v>151</v>
      </c>
      <c r="D13" s="1" t="s">
        <v>152</v>
      </c>
      <c r="E13" s="140" t="n">
        <v>38</v>
      </c>
      <c r="F13" s="88" t="n">
        <v>62</v>
      </c>
      <c r="G13" s="88" t="n">
        <v>180</v>
      </c>
      <c r="H13" s="141" t="n">
        <v>290</v>
      </c>
      <c r="I13" s="141" t="n">
        <v>160</v>
      </c>
      <c r="J13" s="141" t="n">
        <v>208</v>
      </c>
      <c r="K13" s="141" t="n">
        <v>86</v>
      </c>
      <c r="L13" s="134" t="n">
        <v>53</v>
      </c>
      <c r="M13" s="142" t="n">
        <f aca="false">+(L13/K13-1)*100</f>
        <v>-38.3720930232558</v>
      </c>
    </row>
    <row r="14" customFormat="false" ht="12.65" hidden="false" customHeight="false" outlineLevel="0" collapsed="false">
      <c r="A14" s="145" t="s">
        <v>153</v>
      </c>
      <c r="B14" s="146" t="s">
        <v>154</v>
      </c>
      <c r="C14" s="1" t="s">
        <v>155</v>
      </c>
      <c r="D14" s="1" t="s">
        <v>156</v>
      </c>
      <c r="E14" s="140" t="n">
        <v>57</v>
      </c>
      <c r="F14" s="88" t="n">
        <v>57</v>
      </c>
      <c r="G14" s="88" t="n">
        <v>48</v>
      </c>
      <c r="H14" s="141" t="n">
        <v>50</v>
      </c>
      <c r="I14" s="141" t="n">
        <v>214</v>
      </c>
      <c r="J14" s="141" t="n">
        <v>162</v>
      </c>
      <c r="K14" s="141" t="n">
        <v>193</v>
      </c>
      <c r="L14" s="134" t="n">
        <v>215</v>
      </c>
      <c r="M14" s="142" t="n">
        <f aca="false">+(L14/K14-1)*100</f>
        <v>11.3989637305699</v>
      </c>
    </row>
    <row r="15" customFormat="false" ht="12.65" hidden="false" customHeight="false" outlineLevel="0" collapsed="false">
      <c r="A15" s="143" t="s">
        <v>157</v>
      </c>
      <c r="B15" s="144" t="s">
        <v>158</v>
      </c>
      <c r="C15" s="1" t="s">
        <v>159</v>
      </c>
      <c r="D15" s="1" t="s">
        <v>160</v>
      </c>
      <c r="E15" s="140" t="n">
        <v>2</v>
      </c>
      <c r="F15" s="88" t="n">
        <v>10</v>
      </c>
      <c r="G15" s="88" t="n">
        <v>3</v>
      </c>
      <c r="H15" s="141" t="n">
        <v>7</v>
      </c>
      <c r="I15" s="141" t="n">
        <v>3</v>
      </c>
      <c r="J15" s="141" t="n">
        <v>3</v>
      </c>
      <c r="K15" s="141" t="n">
        <v>4</v>
      </c>
      <c r="L15" s="134" t="n">
        <v>7</v>
      </c>
      <c r="M15" s="142" t="n">
        <f aca="false">+(L15/K15-1)*100</f>
        <v>75</v>
      </c>
    </row>
    <row r="16" customFormat="false" ht="12.65" hidden="false" customHeight="false" outlineLevel="0" collapsed="false">
      <c r="A16" s="145" t="s">
        <v>161</v>
      </c>
      <c r="B16" s="146" t="s">
        <v>162</v>
      </c>
      <c r="C16" s="1" t="s">
        <v>163</v>
      </c>
      <c r="D16" s="1" t="s">
        <v>164</v>
      </c>
      <c r="E16" s="140" t="n">
        <v>26</v>
      </c>
      <c r="F16" s="88" t="n">
        <v>16</v>
      </c>
      <c r="G16" s="88" t="n">
        <v>14</v>
      </c>
      <c r="H16" s="141" t="n">
        <v>42</v>
      </c>
      <c r="I16" s="141" t="n">
        <v>82</v>
      </c>
      <c r="J16" s="141" t="n">
        <v>98</v>
      </c>
      <c r="K16" s="141" t="n">
        <v>85</v>
      </c>
      <c r="L16" s="134" t="n">
        <v>108</v>
      </c>
      <c r="M16" s="142" t="n">
        <f aca="false">+(L16/K16-1)*100</f>
        <v>27.0588235294118</v>
      </c>
    </row>
    <row r="17" customFormat="false" ht="12.65" hidden="false" customHeight="false" outlineLevel="0" collapsed="false">
      <c r="A17" s="145" t="s">
        <v>165</v>
      </c>
      <c r="B17" s="146" t="s">
        <v>166</v>
      </c>
      <c r="C17" s="1" t="s">
        <v>167</v>
      </c>
      <c r="D17" s="1" t="s">
        <v>168</v>
      </c>
      <c r="E17" s="140" t="n">
        <v>4</v>
      </c>
      <c r="F17" s="88" t="n">
        <v>1</v>
      </c>
      <c r="G17" s="88" t="n">
        <v>3</v>
      </c>
      <c r="H17" s="141" t="n">
        <v>3</v>
      </c>
      <c r="I17" s="141" t="n">
        <v>1</v>
      </c>
      <c r="J17" s="141" t="n">
        <v>3</v>
      </c>
      <c r="K17" s="141" t="n">
        <v>6</v>
      </c>
      <c r="L17" s="134" t="n">
        <v>6</v>
      </c>
      <c r="M17" s="142" t="n">
        <f aca="false">+(L17/K17-1)*100</f>
        <v>0</v>
      </c>
    </row>
    <row r="18" customFormat="false" ht="12.65" hidden="false" customHeight="false" outlineLevel="0" collapsed="false">
      <c r="A18" s="145" t="s">
        <v>169</v>
      </c>
      <c r="B18" s="146" t="s">
        <v>170</v>
      </c>
      <c r="C18" s="1" t="s">
        <v>171</v>
      </c>
      <c r="D18" s="1" t="s">
        <v>172</v>
      </c>
      <c r="E18" s="140" t="n">
        <v>40</v>
      </c>
      <c r="F18" s="88" t="n">
        <v>26</v>
      </c>
      <c r="G18" s="88" t="n">
        <v>23</v>
      </c>
      <c r="H18" s="141" t="n">
        <v>106</v>
      </c>
      <c r="I18" s="141" t="n">
        <v>52</v>
      </c>
      <c r="J18" s="141" t="n">
        <v>58</v>
      </c>
      <c r="K18" s="141" t="n">
        <v>67</v>
      </c>
      <c r="L18" s="134" t="n">
        <v>60</v>
      </c>
      <c r="M18" s="142" t="n">
        <f aca="false">+(L18/K18-1)*100</f>
        <v>-10.4477611940298</v>
      </c>
    </row>
    <row r="19" customFormat="false" ht="12.65" hidden="false" customHeight="false" outlineLevel="0" collapsed="false">
      <c r="A19" s="149" t="s">
        <v>173</v>
      </c>
      <c r="B19" s="146" t="s">
        <v>174</v>
      </c>
      <c r="C19" s="1" t="s">
        <v>175</v>
      </c>
      <c r="D19" s="150" t="s">
        <v>176</v>
      </c>
      <c r="E19" s="140" t="n">
        <v>1</v>
      </c>
      <c r="H19" s="141" t="n">
        <v>3</v>
      </c>
      <c r="I19" s="141"/>
      <c r="J19" s="141" t="n">
        <v>3</v>
      </c>
      <c r="K19" s="141" t="n">
        <v>3</v>
      </c>
      <c r="L19" s="134" t="n">
        <v>4</v>
      </c>
      <c r="M19" s="142" t="n">
        <f aca="false">+(L19/K19-1)*100</f>
        <v>33.3333333333333</v>
      </c>
    </row>
    <row r="20" customFormat="false" ht="12.65" hidden="false" customHeight="false" outlineLevel="0" collapsed="false">
      <c r="A20" s="145" t="s">
        <v>177</v>
      </c>
      <c r="B20" s="146" t="s">
        <v>178</v>
      </c>
      <c r="C20" s="1" t="s">
        <v>179</v>
      </c>
      <c r="D20" s="137" t="s">
        <v>180</v>
      </c>
      <c r="E20" s="140" t="n">
        <v>2737</v>
      </c>
      <c r="F20" s="88" t="n">
        <v>2138</v>
      </c>
      <c r="G20" s="88" t="n">
        <v>1721</v>
      </c>
      <c r="H20" s="88" t="n">
        <v>3268</v>
      </c>
      <c r="I20" s="88" t="n">
        <v>2759</v>
      </c>
      <c r="J20" s="88" t="n">
        <v>4547</v>
      </c>
      <c r="K20" s="88" t="n">
        <v>4050</v>
      </c>
      <c r="L20" s="134" t="n">
        <v>5829</v>
      </c>
      <c r="M20" s="142" t="n">
        <f aca="false">+(L20/K20-1)*100</f>
        <v>43.9259259259259</v>
      </c>
    </row>
    <row r="21" customFormat="false" ht="12.65" hidden="false" customHeight="false" outlineLevel="0" collapsed="false">
      <c r="A21" s="143" t="s">
        <v>181</v>
      </c>
      <c r="B21" s="144" t="s">
        <v>182</v>
      </c>
      <c r="C21" s="1" t="s">
        <v>183</v>
      </c>
      <c r="D21" s="137" t="s">
        <v>184</v>
      </c>
      <c r="E21" s="140" t="n">
        <v>250</v>
      </c>
      <c r="F21" s="88" t="n">
        <v>171</v>
      </c>
      <c r="G21" s="88" t="n">
        <v>186</v>
      </c>
      <c r="H21" s="141" t="n">
        <v>230</v>
      </c>
      <c r="I21" s="141" t="n">
        <v>219</v>
      </c>
      <c r="J21" s="141" t="n">
        <v>159</v>
      </c>
      <c r="K21" s="141" t="n">
        <v>159</v>
      </c>
      <c r="L21" s="134" t="n">
        <v>200</v>
      </c>
      <c r="M21" s="142" t="n">
        <f aca="false">+(L21/K21-1)*100</f>
        <v>25.7861635220126</v>
      </c>
    </row>
    <row r="22" customFormat="false" ht="12.65" hidden="false" customHeight="false" outlineLevel="0" collapsed="false">
      <c r="A22" s="145" t="s">
        <v>185</v>
      </c>
      <c r="B22" s="146" t="s">
        <v>186</v>
      </c>
      <c r="C22" s="1" t="s">
        <v>187</v>
      </c>
      <c r="D22" s="1" t="s">
        <v>188</v>
      </c>
      <c r="E22" s="140" t="n">
        <v>859</v>
      </c>
      <c r="F22" s="88" t="n">
        <v>531</v>
      </c>
      <c r="G22" s="88" t="n">
        <v>491</v>
      </c>
      <c r="H22" s="141" t="n">
        <v>539</v>
      </c>
      <c r="I22" s="141" t="n">
        <v>814</v>
      </c>
      <c r="J22" s="141" t="n">
        <v>874</v>
      </c>
      <c r="K22" s="141" t="n">
        <v>774</v>
      </c>
      <c r="L22" s="134" t="n">
        <v>880</v>
      </c>
      <c r="M22" s="142" t="n">
        <f aca="false">+(L22/K22-1)*100</f>
        <v>13.6950904392765</v>
      </c>
    </row>
    <row r="23" customFormat="false" ht="12.65" hidden="false" customHeight="false" outlineLevel="0" collapsed="false">
      <c r="A23" s="143" t="s">
        <v>189</v>
      </c>
      <c r="B23" s="144" t="s">
        <v>190</v>
      </c>
      <c r="C23" s="1" t="s">
        <v>191</v>
      </c>
      <c r="D23" s="137" t="s">
        <v>192</v>
      </c>
      <c r="E23" s="140" t="n">
        <v>3009</v>
      </c>
      <c r="F23" s="88" t="n">
        <v>2556</v>
      </c>
      <c r="G23" s="88" t="n">
        <v>2569</v>
      </c>
      <c r="H23" s="141" t="n">
        <v>4078</v>
      </c>
      <c r="I23" s="141" t="n">
        <v>3726</v>
      </c>
      <c r="J23" s="141" t="n">
        <v>3345</v>
      </c>
      <c r="K23" s="141" t="n">
        <v>3885</v>
      </c>
      <c r="L23" s="151" t="n">
        <v>4925</v>
      </c>
      <c r="M23" s="142" t="n">
        <f aca="false">+(L23/K23-1)*100</f>
        <v>26.7696267696268</v>
      </c>
    </row>
    <row r="24" customFormat="false" ht="12.65" hidden="false" customHeight="false" outlineLevel="0" collapsed="false">
      <c r="A24" s="145" t="s">
        <v>193</v>
      </c>
      <c r="B24" s="146" t="s">
        <v>194</v>
      </c>
      <c r="C24" s="1" t="s">
        <v>195</v>
      </c>
      <c r="D24" s="1" t="s">
        <v>196</v>
      </c>
      <c r="E24" s="140"/>
      <c r="F24" s="88" t="n">
        <v>1</v>
      </c>
      <c r="G24" s="88" t="n">
        <v>7</v>
      </c>
      <c r="H24" s="141" t="n">
        <v>7</v>
      </c>
      <c r="I24" s="141" t="n">
        <v>5</v>
      </c>
      <c r="J24" s="141" t="n">
        <v>9</v>
      </c>
      <c r="K24" s="141" t="n">
        <v>19</v>
      </c>
      <c r="L24" s="134" t="n">
        <v>12</v>
      </c>
      <c r="M24" s="142" t="n">
        <f aca="false">+(L24/K24-1)*100</f>
        <v>-36.8421052631579</v>
      </c>
    </row>
    <row r="25" customFormat="false" ht="12.65" hidden="false" customHeight="false" outlineLevel="0" collapsed="false">
      <c r="A25" s="143" t="s">
        <v>197</v>
      </c>
      <c r="B25" s="144" t="s">
        <v>198</v>
      </c>
      <c r="C25" s="1" t="s">
        <v>199</v>
      </c>
      <c r="D25" s="150" t="s">
        <v>200</v>
      </c>
      <c r="E25" s="140" t="n">
        <v>567</v>
      </c>
      <c r="F25" s="88" t="n">
        <v>335</v>
      </c>
      <c r="G25" s="88" t="n">
        <v>451</v>
      </c>
      <c r="H25" s="141" t="n">
        <v>611</v>
      </c>
      <c r="I25" s="141" t="n">
        <v>926</v>
      </c>
      <c r="J25" s="141" t="n">
        <v>653</v>
      </c>
      <c r="K25" s="141" t="n">
        <v>617</v>
      </c>
      <c r="L25" s="134" t="n">
        <v>1036</v>
      </c>
      <c r="M25" s="142" t="n">
        <f aca="false">+(L25/K25-1)*100</f>
        <v>67.9092382495948</v>
      </c>
    </row>
    <row r="26" customFormat="false" ht="12.65" hidden="false" customHeight="false" outlineLevel="0" collapsed="false">
      <c r="A26" s="145" t="s">
        <v>201</v>
      </c>
      <c r="B26" s="146" t="s">
        <v>202</v>
      </c>
      <c r="C26" s="1" t="s">
        <v>203</v>
      </c>
      <c r="D26" s="1" t="s">
        <v>204</v>
      </c>
      <c r="E26" s="140" t="n">
        <v>1224</v>
      </c>
      <c r="F26" s="88" t="n">
        <v>1571</v>
      </c>
      <c r="G26" s="88" t="n">
        <v>342</v>
      </c>
      <c r="H26" s="141" t="n">
        <v>47</v>
      </c>
      <c r="I26" s="141" t="n">
        <v>28</v>
      </c>
      <c r="J26" s="141" t="n">
        <v>39</v>
      </c>
      <c r="K26" s="141" t="n">
        <v>58</v>
      </c>
      <c r="L26" s="134" t="n">
        <v>102</v>
      </c>
      <c r="M26" s="142" t="n">
        <f aca="false">+(L26/K26-1)*100</f>
        <v>75.8620689655172</v>
      </c>
    </row>
    <row r="27" customFormat="false" ht="12.65" hidden="false" customHeight="false" outlineLevel="0" collapsed="false">
      <c r="A27" s="143" t="s">
        <v>205</v>
      </c>
      <c r="B27" s="144" t="s">
        <v>206</v>
      </c>
      <c r="C27" s="1" t="s">
        <v>207</v>
      </c>
      <c r="D27" s="1" t="s">
        <v>208</v>
      </c>
      <c r="E27" s="140" t="n">
        <v>93</v>
      </c>
      <c r="F27" s="88" t="n">
        <v>86</v>
      </c>
      <c r="G27" s="88" t="n">
        <v>115</v>
      </c>
      <c r="H27" s="141" t="n">
        <v>434</v>
      </c>
      <c r="I27" s="141" t="n">
        <v>608</v>
      </c>
      <c r="J27" s="141" t="n">
        <v>779</v>
      </c>
      <c r="K27" s="141" t="n">
        <v>676</v>
      </c>
      <c r="L27" s="134" t="n">
        <v>543</v>
      </c>
      <c r="M27" s="142" t="n">
        <f aca="false">+(L27/K27-1)*100</f>
        <v>-19.6745562130177</v>
      </c>
    </row>
    <row r="28" customFormat="false" ht="12.65" hidden="false" customHeight="false" outlineLevel="0" collapsed="false">
      <c r="A28" s="143" t="s">
        <v>209</v>
      </c>
      <c r="B28" s="144" t="s">
        <v>210</v>
      </c>
      <c r="C28" s="1" t="s">
        <v>211</v>
      </c>
      <c r="D28" s="137" t="s">
        <v>212</v>
      </c>
      <c r="E28" s="140"/>
      <c r="H28" s="141" t="n">
        <v>2</v>
      </c>
      <c r="I28" s="141"/>
      <c r="J28" s="141"/>
      <c r="K28" s="141" t="n">
        <v>2</v>
      </c>
      <c r="L28" s="134" t="n">
        <v>2</v>
      </c>
      <c r="M28" s="142" t="n">
        <f aca="false">+(L28/K28-1)*100</f>
        <v>0</v>
      </c>
    </row>
    <row r="29" customFormat="false" ht="12.65" hidden="false" customHeight="false" outlineLevel="0" collapsed="false">
      <c r="A29" s="143" t="s">
        <v>213</v>
      </c>
      <c r="B29" s="144" t="s">
        <v>214</v>
      </c>
      <c r="C29" s="1" t="s">
        <v>215</v>
      </c>
      <c r="D29" s="1" t="s">
        <v>216</v>
      </c>
      <c r="E29" s="140" t="n">
        <v>39</v>
      </c>
      <c r="F29" s="88" t="n">
        <v>42</v>
      </c>
      <c r="G29" s="88" t="n">
        <v>110</v>
      </c>
      <c r="H29" s="141" t="n">
        <v>173</v>
      </c>
      <c r="I29" s="141" t="n">
        <v>105</v>
      </c>
      <c r="J29" s="141" t="n">
        <v>142</v>
      </c>
      <c r="K29" s="141" t="n">
        <v>63</v>
      </c>
      <c r="L29" s="134" t="n">
        <v>53</v>
      </c>
      <c r="M29" s="142" t="n">
        <f aca="false">+(L29/K29-1)*100</f>
        <v>-15.8730158730159</v>
      </c>
    </row>
    <row r="30" customFormat="false" ht="12.65" hidden="false" customHeight="false" outlineLevel="0" collapsed="false">
      <c r="A30" s="143" t="s">
        <v>217</v>
      </c>
      <c r="B30" s="144" t="s">
        <v>218</v>
      </c>
      <c r="C30" s="1" t="s">
        <v>219</v>
      </c>
      <c r="D30" s="137" t="s">
        <v>220</v>
      </c>
      <c r="E30" s="140"/>
      <c r="F30" s="88" t="n">
        <v>1</v>
      </c>
      <c r="G30" s="88" t="n">
        <v>2</v>
      </c>
      <c r="H30" s="141" t="n">
        <v>4</v>
      </c>
      <c r="I30" s="141" t="n">
        <v>2</v>
      </c>
      <c r="J30" s="141" t="n">
        <v>1</v>
      </c>
      <c r="K30" s="141" t="n">
        <v>11</v>
      </c>
      <c r="L30" s="134" t="n">
        <v>3</v>
      </c>
      <c r="M30" s="142" t="n">
        <f aca="false">+(L30/K30-1)*100</f>
        <v>-72.7272727272727</v>
      </c>
    </row>
    <row r="31" customFormat="false" ht="12.65" hidden="false" customHeight="false" outlineLevel="0" collapsed="false">
      <c r="A31" s="145" t="s">
        <v>221</v>
      </c>
      <c r="B31" s="146" t="s">
        <v>222</v>
      </c>
      <c r="C31" s="1" t="s">
        <v>223</v>
      </c>
      <c r="D31" s="1" t="s">
        <v>224</v>
      </c>
      <c r="E31" s="140" t="n">
        <v>61</v>
      </c>
      <c r="F31" s="88" t="n">
        <v>21</v>
      </c>
      <c r="G31" s="88" t="n">
        <v>24</v>
      </c>
      <c r="H31" s="141" t="n">
        <v>67</v>
      </c>
      <c r="I31" s="141" t="n">
        <v>169</v>
      </c>
      <c r="J31" s="141" t="n">
        <v>221</v>
      </c>
      <c r="K31" s="141" t="n">
        <v>211</v>
      </c>
      <c r="L31" s="134" t="n">
        <v>276</v>
      </c>
      <c r="M31" s="142" t="n">
        <f aca="false">+(L31/K31-1)*100</f>
        <v>30.8056872037915</v>
      </c>
    </row>
    <row r="32" customFormat="false" ht="12.65" hidden="false" customHeight="false" outlineLevel="0" collapsed="false">
      <c r="A32" s="143" t="s">
        <v>225</v>
      </c>
      <c r="B32" s="144" t="s">
        <v>226</v>
      </c>
      <c r="C32" s="1" t="s">
        <v>227</v>
      </c>
      <c r="D32" s="1" t="s">
        <v>228</v>
      </c>
      <c r="E32" s="140" t="n">
        <v>1</v>
      </c>
      <c r="H32" s="141" t="n">
        <v>2</v>
      </c>
      <c r="I32" s="141"/>
      <c r="J32" s="141" t="n">
        <v>3</v>
      </c>
      <c r="K32" s="141" t="n">
        <v>3</v>
      </c>
      <c r="M32" s="142" t="n">
        <f aca="false">+(L32/K32-1)*100</f>
        <v>-100</v>
      </c>
    </row>
    <row r="33" customFormat="false" ht="12.65" hidden="false" customHeight="false" outlineLevel="0" collapsed="false">
      <c r="A33" s="152" t="s">
        <v>229</v>
      </c>
      <c r="B33" s="152" t="s">
        <v>230</v>
      </c>
      <c r="C33" s="1" t="s">
        <v>231</v>
      </c>
      <c r="D33" s="1" t="s">
        <v>232</v>
      </c>
      <c r="E33" s="153" t="n">
        <v>235</v>
      </c>
      <c r="F33" s="88" t="n">
        <v>273</v>
      </c>
      <c r="G33" s="88" t="n">
        <v>75</v>
      </c>
      <c r="H33" s="141" t="n">
        <v>43</v>
      </c>
      <c r="I33" s="141"/>
      <c r="J33" s="141" t="n">
        <v>118</v>
      </c>
      <c r="K33" s="141" t="n">
        <v>63</v>
      </c>
      <c r="L33" s="134" t="n">
        <v>62</v>
      </c>
      <c r="M33" s="142" t="n">
        <f aca="false">+(L33/K33-1)*100</f>
        <v>-1.58730158730159</v>
      </c>
    </row>
    <row r="34" customFormat="false" ht="12.65" hidden="false" customHeight="false" outlineLevel="0" collapsed="false">
      <c r="A34" s="154" t="s">
        <v>233</v>
      </c>
      <c r="B34" s="155" t="s">
        <v>234</v>
      </c>
      <c r="C34" s="1" t="s">
        <v>235</v>
      </c>
      <c r="D34" s="1" t="s">
        <v>236</v>
      </c>
      <c r="E34" s="140" t="n">
        <v>1744</v>
      </c>
      <c r="F34" s="88" t="n">
        <v>1073</v>
      </c>
      <c r="G34" s="88" t="n">
        <v>751</v>
      </c>
      <c r="H34" s="141" t="n">
        <v>870</v>
      </c>
      <c r="I34" s="141" t="n">
        <v>490</v>
      </c>
      <c r="J34" s="141" t="n">
        <v>410</v>
      </c>
      <c r="K34" s="141" t="n">
        <v>376</v>
      </c>
      <c r="L34" s="134" t="n">
        <v>399</v>
      </c>
      <c r="M34" s="142" t="n">
        <f aca="false">+(L34/K34-1)*100</f>
        <v>6.11702127659575</v>
      </c>
    </row>
    <row r="35" customFormat="false" ht="12.65" hidden="false" customHeight="false" outlineLevel="0" collapsed="false">
      <c r="A35" s="143" t="s">
        <v>237</v>
      </c>
      <c r="B35" s="144" t="s">
        <v>238</v>
      </c>
      <c r="C35" s="1" t="s">
        <v>239</v>
      </c>
      <c r="D35" s="1" t="s">
        <v>240</v>
      </c>
      <c r="E35" s="140"/>
      <c r="H35" s="141" t="n">
        <v>4</v>
      </c>
      <c r="I35" s="141" t="n">
        <v>7</v>
      </c>
      <c r="J35" s="141" t="n">
        <v>10</v>
      </c>
      <c r="K35" s="141" t="n">
        <v>13</v>
      </c>
      <c r="L35" s="134" t="n">
        <v>9</v>
      </c>
      <c r="M35" s="142" t="n">
        <f aca="false">+(L35/K35-1)*100</f>
        <v>-30.7692307692308</v>
      </c>
    </row>
    <row r="36" customFormat="false" ht="12.65" hidden="false" customHeight="false" outlineLevel="0" collapsed="false">
      <c r="A36" s="145" t="s">
        <v>241</v>
      </c>
      <c r="B36" s="146" t="s">
        <v>242</v>
      </c>
      <c r="C36" s="1" t="s">
        <v>243</v>
      </c>
      <c r="D36" s="1" t="s">
        <v>244</v>
      </c>
      <c r="E36" s="140" t="n">
        <v>395</v>
      </c>
      <c r="F36" s="88" t="n">
        <v>287</v>
      </c>
      <c r="G36" s="88" t="n">
        <v>150</v>
      </c>
      <c r="H36" s="141" t="n">
        <v>411</v>
      </c>
      <c r="I36" s="141" t="n">
        <v>370</v>
      </c>
      <c r="J36" s="141" t="n">
        <v>574</v>
      </c>
      <c r="K36" s="141" t="n">
        <v>652</v>
      </c>
      <c r="L36" s="134" t="n">
        <v>821</v>
      </c>
      <c r="M36" s="142" t="n">
        <f aca="false">+(L36/K36-1)*100</f>
        <v>25.920245398773</v>
      </c>
    </row>
    <row r="37" customFormat="false" ht="12.65" hidden="false" customHeight="false" outlineLevel="0" collapsed="false">
      <c r="A37" s="143" t="s">
        <v>245</v>
      </c>
      <c r="B37" s="144" t="s">
        <v>246</v>
      </c>
      <c r="C37" s="1" t="s">
        <v>247</v>
      </c>
      <c r="D37" s="137" t="s">
        <v>248</v>
      </c>
      <c r="E37" s="140" t="n">
        <v>597</v>
      </c>
      <c r="F37" s="88" t="n">
        <v>206</v>
      </c>
      <c r="G37" s="88" t="n">
        <v>111</v>
      </c>
      <c r="H37" s="88" t="n">
        <v>327</v>
      </c>
      <c r="I37" s="88" t="n">
        <v>104</v>
      </c>
      <c r="J37" s="88" t="n">
        <v>125</v>
      </c>
      <c r="K37" s="88" t="n">
        <v>179</v>
      </c>
      <c r="L37" s="134" t="n">
        <v>143</v>
      </c>
      <c r="M37" s="142" t="n">
        <f aca="false">+(L37/K37-1)*100</f>
        <v>-20.1117318435754</v>
      </c>
    </row>
    <row r="38" customFormat="false" ht="12.65" hidden="false" customHeight="false" outlineLevel="0" collapsed="false">
      <c r="A38" s="145" t="s">
        <v>249</v>
      </c>
      <c r="B38" s="146" t="s">
        <v>250</v>
      </c>
      <c r="C38" s="1" t="s">
        <v>251</v>
      </c>
      <c r="D38" s="1" t="s">
        <v>252</v>
      </c>
      <c r="E38" s="140" t="n">
        <v>229</v>
      </c>
      <c r="F38" s="88" t="n">
        <v>244</v>
      </c>
      <c r="G38" s="88" t="n">
        <v>206</v>
      </c>
      <c r="H38" s="141" t="n">
        <v>505</v>
      </c>
      <c r="I38" s="141" t="n">
        <v>340</v>
      </c>
      <c r="J38" s="141" t="n">
        <v>276</v>
      </c>
      <c r="K38" s="141" t="n">
        <v>286</v>
      </c>
      <c r="L38" s="134" t="n">
        <v>344</v>
      </c>
      <c r="M38" s="142" t="n">
        <f aca="false">+(L38/K38-1)*100</f>
        <v>20.2797202797203</v>
      </c>
    </row>
    <row r="39" customFormat="false" ht="12.65" hidden="false" customHeight="false" outlineLevel="0" collapsed="false">
      <c r="A39" s="143" t="s">
        <v>253</v>
      </c>
      <c r="B39" s="144" t="s">
        <v>254</v>
      </c>
      <c r="C39" s="1" t="s">
        <v>255</v>
      </c>
      <c r="D39" s="1" t="s">
        <v>256</v>
      </c>
      <c r="E39" s="140" t="n">
        <v>1</v>
      </c>
      <c r="H39" s="141" t="n">
        <v>1</v>
      </c>
      <c r="I39" s="141" t="n">
        <v>1</v>
      </c>
      <c r="J39" s="141"/>
      <c r="K39" s="141"/>
      <c r="M39" s="142"/>
    </row>
    <row r="40" customFormat="false" ht="12.65" hidden="false" customHeight="false" outlineLevel="0" collapsed="false">
      <c r="A40" s="145" t="s">
        <v>257</v>
      </c>
      <c r="B40" s="146" t="s">
        <v>258</v>
      </c>
      <c r="C40" s="1" t="s">
        <v>259</v>
      </c>
      <c r="D40" s="137" t="s">
        <v>260</v>
      </c>
      <c r="E40" s="140" t="n">
        <v>436</v>
      </c>
      <c r="F40" s="88" t="n">
        <v>241</v>
      </c>
      <c r="G40" s="88" t="n">
        <v>210</v>
      </c>
      <c r="H40" s="141" t="n">
        <v>433</v>
      </c>
      <c r="I40" s="141" t="n">
        <v>369</v>
      </c>
      <c r="J40" s="141" t="n">
        <v>362</v>
      </c>
      <c r="K40" s="141" t="n">
        <v>287</v>
      </c>
      <c r="L40" s="134" t="n">
        <v>626</v>
      </c>
      <c r="M40" s="142" t="n">
        <f aca="false">+(L40/K40-1)*100</f>
        <v>118.118466898955</v>
      </c>
    </row>
    <row r="41" customFormat="false" ht="12.65" hidden="false" customHeight="false" outlineLevel="0" collapsed="false">
      <c r="A41" s="143" t="s">
        <v>261</v>
      </c>
      <c r="B41" s="144" t="s">
        <v>262</v>
      </c>
      <c r="C41" s="1" t="s">
        <v>263</v>
      </c>
      <c r="D41" s="1" t="s">
        <v>264</v>
      </c>
      <c r="E41" s="140" t="n">
        <v>269</v>
      </c>
      <c r="F41" s="88" t="n">
        <v>106</v>
      </c>
      <c r="G41" s="88" t="n">
        <v>85</v>
      </c>
      <c r="H41" s="88" t="n">
        <v>116</v>
      </c>
      <c r="I41" s="88" t="n">
        <v>252</v>
      </c>
      <c r="J41" s="88" t="n">
        <v>82</v>
      </c>
      <c r="K41" s="88" t="n">
        <v>94</v>
      </c>
      <c r="L41" s="134" t="n">
        <v>90</v>
      </c>
      <c r="M41" s="142" t="n">
        <f aca="false">+(L41/K41-1)*100</f>
        <v>-4.25531914893617</v>
      </c>
    </row>
    <row r="42" customFormat="false" ht="12.65" hidden="false" customHeight="false" outlineLevel="0" collapsed="false">
      <c r="A42" s="145" t="s">
        <v>265</v>
      </c>
      <c r="B42" s="146" t="s">
        <v>266</v>
      </c>
      <c r="C42" s="1" t="s">
        <v>267</v>
      </c>
      <c r="D42" s="137" t="s">
        <v>268</v>
      </c>
      <c r="E42" s="140" t="n">
        <v>1</v>
      </c>
      <c r="G42" s="148" t="n">
        <v>2</v>
      </c>
      <c r="H42" s="88" t="n">
        <v>1</v>
      </c>
      <c r="J42" s="88" t="n">
        <v>4</v>
      </c>
      <c r="K42" s="88" t="n">
        <v>5</v>
      </c>
      <c r="L42" s="134" t="n">
        <v>2</v>
      </c>
      <c r="M42" s="142" t="n">
        <f aca="false">+(L42/K42-1)*100</f>
        <v>-60</v>
      </c>
    </row>
    <row r="43" customFormat="false" ht="12.65" hidden="false" customHeight="false" outlineLevel="0" collapsed="false">
      <c r="A43" s="145" t="s">
        <v>269</v>
      </c>
      <c r="B43" s="146" t="s">
        <v>270</v>
      </c>
      <c r="C43" s="1" t="s">
        <v>271</v>
      </c>
      <c r="D43" s="137" t="s">
        <v>272</v>
      </c>
      <c r="E43" s="140" t="n">
        <v>2364</v>
      </c>
      <c r="F43" s="88" t="n">
        <v>5245</v>
      </c>
      <c r="G43" s="88" t="n">
        <v>2050</v>
      </c>
      <c r="H43" s="88" t="n">
        <v>1344</v>
      </c>
      <c r="I43" s="88" t="n">
        <v>3122</v>
      </c>
      <c r="J43" s="88" t="n">
        <v>4294</v>
      </c>
      <c r="K43" s="88" t="n">
        <v>1979</v>
      </c>
      <c r="L43" s="134" t="n">
        <v>1629</v>
      </c>
      <c r="M43" s="142" t="n">
        <f aca="false">+(L43/K43-1)*100</f>
        <v>-17.6856998484083</v>
      </c>
    </row>
    <row r="44" customFormat="false" ht="12.65" hidden="false" customHeight="false" outlineLevel="0" collapsed="false">
      <c r="A44" s="143" t="s">
        <v>273</v>
      </c>
      <c r="B44" s="144" t="s">
        <v>274</v>
      </c>
      <c r="C44" s="1" t="s">
        <v>275</v>
      </c>
      <c r="D44" s="1" t="s">
        <v>276</v>
      </c>
      <c r="E44" s="140" t="n">
        <v>35</v>
      </c>
      <c r="F44" s="88" t="n">
        <v>54</v>
      </c>
      <c r="G44" s="88" t="n">
        <v>51</v>
      </c>
      <c r="H44" s="88" t="n">
        <v>85</v>
      </c>
      <c r="I44" s="88" t="n">
        <v>21</v>
      </c>
      <c r="J44" s="88" t="n">
        <v>64</v>
      </c>
      <c r="K44" s="88" t="n">
        <v>32</v>
      </c>
      <c r="L44" s="134" t="n">
        <v>54</v>
      </c>
      <c r="M44" s="142" t="n">
        <f aca="false">+(L44/K44-1)*100</f>
        <v>68.75</v>
      </c>
    </row>
    <row r="45" customFormat="false" ht="12.65" hidden="false" customHeight="false" outlineLevel="0" collapsed="false">
      <c r="A45" s="145" t="s">
        <v>277</v>
      </c>
      <c r="B45" s="146" t="s">
        <v>278</v>
      </c>
      <c r="C45" s="1" t="s">
        <v>279</v>
      </c>
      <c r="D45" s="1" t="s">
        <v>280</v>
      </c>
      <c r="E45" s="140" t="n">
        <v>163</v>
      </c>
      <c r="F45" s="88" t="n">
        <v>117</v>
      </c>
      <c r="G45" s="88" t="n">
        <v>120</v>
      </c>
      <c r="H45" s="88" t="n">
        <v>308</v>
      </c>
      <c r="I45" s="88" t="n">
        <v>310</v>
      </c>
      <c r="J45" s="88" t="n">
        <v>99</v>
      </c>
      <c r="K45" s="88" t="n">
        <v>77</v>
      </c>
      <c r="L45" s="134" t="n">
        <v>116</v>
      </c>
      <c r="M45" s="142" t="n">
        <f aca="false">+(L45/K45-1)*100</f>
        <v>50.6493506493507</v>
      </c>
    </row>
    <row r="46" customFormat="false" ht="12.65" hidden="false" customHeight="false" outlineLevel="0" collapsed="false">
      <c r="A46" s="143" t="s">
        <v>281</v>
      </c>
      <c r="B46" s="144" t="s">
        <v>282</v>
      </c>
      <c r="C46" s="1" t="s">
        <v>283</v>
      </c>
      <c r="D46" s="137" t="s">
        <v>284</v>
      </c>
      <c r="E46" s="140" t="n">
        <v>3518</v>
      </c>
      <c r="F46" s="88" t="n">
        <v>4720</v>
      </c>
      <c r="G46" s="88" t="n">
        <v>4181</v>
      </c>
      <c r="H46" s="88" t="n">
        <v>4962</v>
      </c>
      <c r="I46" s="88" t="n">
        <v>2769</v>
      </c>
      <c r="J46" s="88" t="n">
        <v>3280</v>
      </c>
      <c r="K46" s="88" t="n">
        <v>4070</v>
      </c>
      <c r="L46" s="134" t="n">
        <v>6924</v>
      </c>
      <c r="M46" s="142" t="n">
        <f aca="false">+(L46/K46-1)*100</f>
        <v>70.1228501228501</v>
      </c>
    </row>
    <row r="47" customFormat="false" ht="12.65" hidden="false" customHeight="false" outlineLevel="0" collapsed="false">
      <c r="A47" s="143" t="s">
        <v>285</v>
      </c>
      <c r="B47" s="144" t="s">
        <v>286</v>
      </c>
      <c r="C47" s="1" t="s">
        <v>287</v>
      </c>
      <c r="D47" s="137" t="s">
        <v>288</v>
      </c>
      <c r="E47" s="140" t="n">
        <v>20</v>
      </c>
      <c r="F47" s="88" t="n">
        <v>3</v>
      </c>
      <c r="G47" s="88" t="n">
        <v>8</v>
      </c>
      <c r="H47" s="88" t="n">
        <v>7</v>
      </c>
      <c r="I47" s="88" t="n">
        <v>6</v>
      </c>
      <c r="J47" s="88" t="n">
        <v>4</v>
      </c>
      <c r="K47" s="88" t="n">
        <v>8</v>
      </c>
      <c r="L47" s="134" t="n">
        <v>11</v>
      </c>
      <c r="M47" s="142" t="n">
        <f aca="false">+(L47/K47-1)*100</f>
        <v>37.5</v>
      </c>
    </row>
    <row r="48" customFormat="false" ht="12.65" hidden="false" customHeight="false" outlineLevel="0" collapsed="false">
      <c r="A48" s="143" t="s">
        <v>289</v>
      </c>
      <c r="B48" s="144" t="s">
        <v>290</v>
      </c>
      <c r="C48" s="1" t="s">
        <v>291</v>
      </c>
      <c r="D48" s="137" t="s">
        <v>292</v>
      </c>
      <c r="E48" s="140"/>
      <c r="G48" s="88" t="n">
        <v>1</v>
      </c>
      <c r="L48" s="134" t="n">
        <v>1</v>
      </c>
      <c r="M48" s="142"/>
    </row>
    <row r="49" customFormat="false" ht="12.65" hidden="false" customHeight="false" outlineLevel="0" collapsed="false">
      <c r="A49" s="143" t="s">
        <v>293</v>
      </c>
      <c r="B49" s="144" t="s">
        <v>294</v>
      </c>
      <c r="C49" s="1" t="s">
        <v>295</v>
      </c>
      <c r="D49" s="1" t="s">
        <v>296</v>
      </c>
      <c r="E49" s="140" t="n">
        <v>1</v>
      </c>
      <c r="H49" s="88" t="n">
        <v>4</v>
      </c>
      <c r="I49" s="88" t="n">
        <v>6</v>
      </c>
      <c r="J49" s="88" t="n">
        <v>2</v>
      </c>
      <c r="K49" s="88" t="n">
        <v>2</v>
      </c>
      <c r="L49" s="134" t="n">
        <v>4</v>
      </c>
      <c r="M49" s="142" t="n">
        <f aca="false">+(L49/K49-1)*100</f>
        <v>100</v>
      </c>
    </row>
    <row r="50" customFormat="false" ht="12.65" hidden="false" customHeight="false" outlineLevel="0" collapsed="false">
      <c r="A50" s="145" t="s">
        <v>297</v>
      </c>
      <c r="B50" s="146" t="s">
        <v>298</v>
      </c>
      <c r="C50" s="1" t="s">
        <v>299</v>
      </c>
      <c r="D50" s="137" t="s">
        <v>300</v>
      </c>
      <c r="E50" s="140" t="n">
        <v>110</v>
      </c>
      <c r="F50" s="88" t="n">
        <v>58</v>
      </c>
      <c r="G50" s="88" t="n">
        <v>29</v>
      </c>
      <c r="H50" s="88" t="n">
        <v>64</v>
      </c>
      <c r="I50" s="88" t="n">
        <v>72</v>
      </c>
      <c r="J50" s="88" t="n">
        <v>66</v>
      </c>
      <c r="K50" s="88" t="n">
        <v>51</v>
      </c>
      <c r="L50" s="134" t="n">
        <v>64</v>
      </c>
      <c r="M50" s="142" t="n">
        <f aca="false">+(L50/K50-1)*100</f>
        <v>25.4901960784314</v>
      </c>
    </row>
    <row r="51" customFormat="false" ht="12.65" hidden="false" customHeight="false" outlineLevel="0" collapsed="false">
      <c r="A51" s="145" t="s">
        <v>301</v>
      </c>
      <c r="B51" s="146" t="s">
        <v>302</v>
      </c>
      <c r="C51" s="1" t="s">
        <v>303</v>
      </c>
      <c r="D51" s="1" t="s">
        <v>304</v>
      </c>
      <c r="E51" s="140" t="n">
        <v>11</v>
      </c>
      <c r="F51" s="88" t="n">
        <v>7</v>
      </c>
      <c r="G51" s="88" t="n">
        <v>14</v>
      </c>
      <c r="H51" s="88" t="n">
        <v>4</v>
      </c>
      <c r="I51" s="88" t="n">
        <v>12</v>
      </c>
      <c r="J51" s="88" t="n">
        <v>4</v>
      </c>
      <c r="K51" s="88" t="n">
        <v>11</v>
      </c>
      <c r="L51" s="134" t="n">
        <v>2</v>
      </c>
      <c r="M51" s="142" t="n">
        <f aca="false">+(L51/K51-1)*100</f>
        <v>-81.8181818181818</v>
      </c>
    </row>
    <row r="52" customFormat="false" ht="12.65" hidden="false" customHeight="false" outlineLevel="0" collapsed="false">
      <c r="A52" s="143" t="s">
        <v>305</v>
      </c>
      <c r="B52" s="144" t="s">
        <v>306</v>
      </c>
      <c r="C52" s="1" t="s">
        <v>307</v>
      </c>
      <c r="D52" s="137" t="s">
        <v>308</v>
      </c>
      <c r="E52" s="140" t="n">
        <v>2</v>
      </c>
      <c r="F52" s="88" t="n">
        <v>1</v>
      </c>
      <c r="G52" s="88" t="n">
        <v>2</v>
      </c>
      <c r="H52" s="141" t="n">
        <v>6</v>
      </c>
      <c r="I52" s="141" t="n">
        <v>2</v>
      </c>
      <c r="J52" s="141"/>
      <c r="K52" s="141"/>
      <c r="M52" s="142"/>
    </row>
    <row r="53" customFormat="false" ht="12.65" hidden="false" customHeight="false" outlineLevel="0" collapsed="false">
      <c r="A53" s="145" t="s">
        <v>309</v>
      </c>
      <c r="B53" s="146" t="s">
        <v>310</v>
      </c>
      <c r="C53" s="1" t="s">
        <v>311</v>
      </c>
      <c r="D53" s="1" t="s">
        <v>312</v>
      </c>
      <c r="E53" s="140" t="n">
        <v>3346</v>
      </c>
      <c r="F53" s="88" t="n">
        <v>2434</v>
      </c>
      <c r="G53" s="88" t="n">
        <v>1950</v>
      </c>
      <c r="H53" s="88" t="n">
        <v>1930</v>
      </c>
      <c r="I53" s="88" t="n">
        <v>901</v>
      </c>
      <c r="J53" s="88" t="n">
        <v>803</v>
      </c>
      <c r="K53" s="88" t="n">
        <v>718</v>
      </c>
      <c r="L53" s="134" t="n">
        <v>438</v>
      </c>
      <c r="M53" s="142" t="n">
        <f aca="false">+(L53/K53-1)*100</f>
        <v>-38.9972144846797</v>
      </c>
    </row>
    <row r="54" customFormat="false" ht="12.65" hidden="false" customHeight="false" outlineLevel="0" collapsed="false">
      <c r="A54" s="145" t="s">
        <v>313</v>
      </c>
      <c r="B54" s="146" t="s">
        <v>314</v>
      </c>
      <c r="C54" s="1" t="s">
        <v>315</v>
      </c>
      <c r="D54" s="1" t="s">
        <v>316</v>
      </c>
      <c r="E54" s="140"/>
      <c r="F54" s="89"/>
      <c r="H54" s="88" t="n">
        <v>3</v>
      </c>
      <c r="J54" s="88" t="n">
        <v>6</v>
      </c>
      <c r="K54" s="88" t="n">
        <v>2</v>
      </c>
      <c r="L54" s="134" t="n">
        <v>1</v>
      </c>
      <c r="M54" s="142" t="n">
        <f aca="false">+(L54/K54-1)*100</f>
        <v>-50</v>
      </c>
    </row>
    <row r="55" customFormat="false" ht="12.65" hidden="false" customHeight="false" outlineLevel="0" collapsed="false">
      <c r="A55" s="145" t="s">
        <v>317</v>
      </c>
      <c r="B55" s="146" t="s">
        <v>318</v>
      </c>
      <c r="C55" s="1" t="s">
        <v>319</v>
      </c>
      <c r="D55" s="137" t="s">
        <v>320</v>
      </c>
      <c r="E55" s="140" t="n">
        <v>1</v>
      </c>
      <c r="F55" s="88" t="n">
        <v>1</v>
      </c>
      <c r="G55" s="88" t="n">
        <v>1</v>
      </c>
      <c r="J55" s="88" t="n">
        <v>1</v>
      </c>
      <c r="K55" s="88" t="n">
        <v>6</v>
      </c>
      <c r="L55" s="134" t="n">
        <v>3</v>
      </c>
      <c r="M55" s="142" t="n">
        <f aca="false">+(L55/K55-1)*100</f>
        <v>-50</v>
      </c>
    </row>
    <row r="56" customFormat="false" ht="12.65" hidden="false" customHeight="false" outlineLevel="0" collapsed="false">
      <c r="A56" s="145" t="s">
        <v>321</v>
      </c>
      <c r="B56" s="146" t="s">
        <v>322</v>
      </c>
      <c r="C56" s="1" t="s">
        <v>323</v>
      </c>
      <c r="D56" s="1" t="s">
        <v>324</v>
      </c>
      <c r="E56" s="140" t="n">
        <v>92</v>
      </c>
      <c r="F56" s="88" t="n">
        <v>191</v>
      </c>
      <c r="G56" s="88" t="n">
        <v>162</v>
      </c>
      <c r="H56" s="88" t="n">
        <v>265</v>
      </c>
      <c r="I56" s="88" t="n">
        <v>92</v>
      </c>
      <c r="J56" s="88" t="n">
        <v>221</v>
      </c>
      <c r="K56" s="88" t="n">
        <v>184</v>
      </c>
      <c r="L56" s="134" t="n">
        <v>164</v>
      </c>
      <c r="M56" s="142" t="n">
        <f aca="false">+(L56/K56-1)*100</f>
        <v>-10.8695652173913</v>
      </c>
    </row>
    <row r="57" customFormat="false" ht="12.65" hidden="false" customHeight="false" outlineLevel="0" collapsed="false">
      <c r="A57" s="143" t="s">
        <v>325</v>
      </c>
      <c r="B57" s="144" t="s">
        <v>326</v>
      </c>
      <c r="C57" s="1" t="s">
        <v>327</v>
      </c>
      <c r="D57" s="1" t="s">
        <v>328</v>
      </c>
      <c r="E57" s="140" t="n">
        <v>337</v>
      </c>
      <c r="F57" s="88" t="n">
        <v>317</v>
      </c>
      <c r="G57" s="88" t="n">
        <v>292</v>
      </c>
      <c r="H57" s="88" t="n">
        <v>427</v>
      </c>
      <c r="I57" s="88" t="n">
        <v>162</v>
      </c>
      <c r="J57" s="88" t="n">
        <v>132</v>
      </c>
      <c r="K57" s="88" t="n">
        <v>129</v>
      </c>
      <c r="L57" s="134" t="n">
        <v>170</v>
      </c>
      <c r="M57" s="142" t="n">
        <f aca="false">+(L57/K57-1)*100</f>
        <v>31.7829457364341</v>
      </c>
    </row>
    <row r="58" customFormat="false" ht="12.65" hidden="false" customHeight="false" outlineLevel="0" collapsed="false">
      <c r="A58" s="145" t="n">
        <v>32</v>
      </c>
      <c r="B58" s="146" t="n">
        <v>53</v>
      </c>
      <c r="C58" s="1" t="s">
        <v>329</v>
      </c>
      <c r="D58" s="150" t="s">
        <v>330</v>
      </c>
      <c r="E58" s="140" t="n">
        <v>314</v>
      </c>
      <c r="F58" s="88" t="n">
        <v>341</v>
      </c>
      <c r="G58" s="88" t="n">
        <v>208</v>
      </c>
      <c r="H58" s="88" t="n">
        <v>233</v>
      </c>
      <c r="I58" s="88" t="n">
        <v>143</v>
      </c>
      <c r="J58" s="88" t="n">
        <v>132</v>
      </c>
      <c r="K58" s="88" t="n">
        <v>152</v>
      </c>
      <c r="L58" s="134" t="n">
        <v>130</v>
      </c>
      <c r="M58" s="142" t="n">
        <f aca="false">+(L58/K58-1)*100</f>
        <v>-14.4736842105263</v>
      </c>
    </row>
    <row r="59" customFormat="false" ht="12.65" hidden="false" customHeight="false" outlineLevel="0" collapsed="false">
      <c r="A59" s="143" t="s">
        <v>331</v>
      </c>
      <c r="B59" s="144" t="s">
        <v>332</v>
      </c>
      <c r="C59" s="1" t="s">
        <v>333</v>
      </c>
      <c r="D59" s="1" t="s">
        <v>334</v>
      </c>
      <c r="E59" s="140" t="n">
        <v>3</v>
      </c>
      <c r="F59" s="88" t="n">
        <v>2</v>
      </c>
      <c r="G59" s="88" t="n">
        <v>4</v>
      </c>
      <c r="H59" s="88" t="n">
        <v>7</v>
      </c>
      <c r="I59" s="88" t="n">
        <v>4</v>
      </c>
      <c r="J59" s="88" t="n">
        <v>4</v>
      </c>
      <c r="K59" s="88" t="n">
        <v>4</v>
      </c>
      <c r="L59" s="134" t="n">
        <v>2</v>
      </c>
      <c r="M59" s="142" t="n">
        <f aca="false">+(L59/K59-1)*100</f>
        <v>-50</v>
      </c>
    </row>
    <row r="60" customFormat="false" ht="12.65" hidden="false" customHeight="false" outlineLevel="0" collapsed="false">
      <c r="A60" s="143" t="s">
        <v>335</v>
      </c>
      <c r="B60" s="144" t="s">
        <v>336</v>
      </c>
      <c r="C60" s="1" t="s">
        <v>337</v>
      </c>
      <c r="D60" s="137" t="s">
        <v>338</v>
      </c>
      <c r="E60" s="140" t="n">
        <v>3</v>
      </c>
      <c r="F60" s="88" t="n">
        <v>3</v>
      </c>
      <c r="G60" s="88" t="n">
        <v>2</v>
      </c>
      <c r="H60" s="88" t="n">
        <v>6</v>
      </c>
      <c r="I60" s="88" t="n">
        <v>7</v>
      </c>
      <c r="J60" s="88" t="n">
        <v>12</v>
      </c>
      <c r="K60" s="88" t="n">
        <v>4</v>
      </c>
      <c r="L60" s="134" t="n">
        <v>13</v>
      </c>
      <c r="M60" s="142" t="n">
        <f aca="false">+(L60/K60-1)*100</f>
        <v>225</v>
      </c>
    </row>
    <row r="61" customFormat="false" ht="12.65" hidden="false" customHeight="false" outlineLevel="0" collapsed="false">
      <c r="A61" s="143" t="s">
        <v>339</v>
      </c>
      <c r="B61" s="144" t="s">
        <v>340</v>
      </c>
      <c r="C61" s="1" t="s">
        <v>341</v>
      </c>
      <c r="D61" s="1" t="s">
        <v>342</v>
      </c>
      <c r="E61" s="140"/>
      <c r="H61" s="88" t="n">
        <v>1</v>
      </c>
      <c r="I61" s="88" t="n">
        <v>1</v>
      </c>
      <c r="J61" s="88" t="n">
        <v>1</v>
      </c>
      <c r="K61" s="88" t="n">
        <v>1</v>
      </c>
      <c r="L61" s="134" t="n">
        <v>2</v>
      </c>
      <c r="M61" s="142" t="n">
        <f aca="false">+(L61/K61-1)*100</f>
        <v>100</v>
      </c>
    </row>
    <row r="62" customFormat="false" ht="12.65" hidden="false" customHeight="false" outlineLevel="0" collapsed="false">
      <c r="A62" s="143" t="s">
        <v>343</v>
      </c>
      <c r="B62" s="144" t="s">
        <v>344</v>
      </c>
      <c r="C62" s="1" t="s">
        <v>345</v>
      </c>
      <c r="D62" s="1" t="s">
        <v>346</v>
      </c>
      <c r="E62" s="140" t="n">
        <v>27</v>
      </c>
      <c r="F62" s="88" t="n">
        <v>25</v>
      </c>
      <c r="G62" s="88" t="n">
        <v>15</v>
      </c>
      <c r="H62" s="88" t="n">
        <v>18</v>
      </c>
      <c r="I62" s="88" t="n">
        <v>21</v>
      </c>
      <c r="J62" s="88" t="n">
        <v>60</v>
      </c>
      <c r="K62" s="88" t="n">
        <v>47</v>
      </c>
      <c r="L62" s="134" t="n">
        <v>44</v>
      </c>
      <c r="M62" s="142" t="n">
        <f aca="false">+(L62/K62-1)*100</f>
        <v>-6.38297872340425</v>
      </c>
    </row>
    <row r="63" customFormat="false" ht="12.65" hidden="false" customHeight="false" outlineLevel="0" collapsed="false">
      <c r="A63" s="145" t="s">
        <v>347</v>
      </c>
      <c r="B63" s="146" t="s">
        <v>348</v>
      </c>
      <c r="C63" s="1" t="s">
        <v>349</v>
      </c>
      <c r="D63" s="1" t="s">
        <v>350</v>
      </c>
      <c r="E63" s="140" t="n">
        <v>11</v>
      </c>
      <c r="F63" s="88" t="n">
        <v>16</v>
      </c>
      <c r="G63" s="88" t="n">
        <v>6</v>
      </c>
      <c r="H63" s="88" t="n">
        <v>53</v>
      </c>
      <c r="I63" s="88" t="n">
        <v>8</v>
      </c>
      <c r="J63" s="88" t="n">
        <v>13</v>
      </c>
      <c r="K63" s="88" t="n">
        <v>10</v>
      </c>
      <c r="L63" s="134" t="n">
        <v>12</v>
      </c>
      <c r="M63" s="142" t="n">
        <f aca="false">+(L63/K63-1)*100</f>
        <v>20</v>
      </c>
    </row>
    <row r="64" customFormat="false" ht="12.65" hidden="false" customHeight="false" outlineLevel="0" collapsed="false">
      <c r="A64" s="143" t="s">
        <v>351</v>
      </c>
      <c r="B64" s="144" t="s">
        <v>352</v>
      </c>
      <c r="C64" s="1" t="s">
        <v>353</v>
      </c>
      <c r="D64" s="1" t="s">
        <v>354</v>
      </c>
      <c r="E64" s="140" t="n">
        <v>39</v>
      </c>
      <c r="F64" s="88" t="n">
        <v>30</v>
      </c>
      <c r="G64" s="88" t="n">
        <v>20</v>
      </c>
      <c r="H64" s="141" t="n">
        <v>30</v>
      </c>
      <c r="I64" s="141" t="n">
        <v>12</v>
      </c>
      <c r="J64" s="141" t="n">
        <v>40</v>
      </c>
      <c r="K64" s="141" t="n">
        <v>50</v>
      </c>
      <c r="L64" s="134" t="n">
        <v>33</v>
      </c>
      <c r="M64" s="142" t="n">
        <f aca="false">+(L64/K64-1)*100</f>
        <v>-34</v>
      </c>
    </row>
    <row r="65" customFormat="false" ht="12.65" hidden="false" customHeight="false" outlineLevel="0" collapsed="false">
      <c r="A65" s="145" t="s">
        <v>355</v>
      </c>
      <c r="B65" s="146" t="s">
        <v>356</v>
      </c>
      <c r="C65" s="1" t="s">
        <v>357</v>
      </c>
      <c r="D65" s="137" t="s">
        <v>358</v>
      </c>
      <c r="E65" s="140" t="n">
        <v>148</v>
      </c>
      <c r="F65" s="88" t="n">
        <v>205</v>
      </c>
      <c r="G65" s="88" t="n">
        <v>331</v>
      </c>
      <c r="H65" s="141" t="n">
        <v>1425</v>
      </c>
      <c r="I65" s="141" t="n">
        <v>953</v>
      </c>
      <c r="J65" s="141" t="n">
        <v>746</v>
      </c>
      <c r="K65" s="141" t="n">
        <v>322</v>
      </c>
      <c r="L65" s="134" t="n">
        <v>47</v>
      </c>
      <c r="M65" s="142" t="n">
        <f aca="false">+(L65/K65-1)*100</f>
        <v>-85.4037267080745</v>
      </c>
    </row>
    <row r="66" customFormat="false" ht="12.65" hidden="false" customHeight="false" outlineLevel="0" collapsed="false">
      <c r="A66" s="145" t="s">
        <v>359</v>
      </c>
      <c r="B66" s="146" t="s">
        <v>360</v>
      </c>
      <c r="C66" s="1" t="s">
        <v>361</v>
      </c>
      <c r="D66" s="1" t="s">
        <v>362</v>
      </c>
      <c r="E66" s="140" t="n">
        <v>3</v>
      </c>
      <c r="H66" s="88" t="n">
        <v>1</v>
      </c>
      <c r="I66" s="88" t="n">
        <v>1</v>
      </c>
      <c r="M66" s="142"/>
    </row>
    <row r="67" customFormat="false" ht="12.65" hidden="false" customHeight="false" outlineLevel="0" collapsed="false">
      <c r="A67" s="145" t="s">
        <v>363</v>
      </c>
      <c r="B67" s="146" t="s">
        <v>364</v>
      </c>
      <c r="C67" s="1" t="s">
        <v>365</v>
      </c>
      <c r="D67" s="137" t="s">
        <v>366</v>
      </c>
      <c r="E67" s="140" t="n">
        <v>6</v>
      </c>
      <c r="F67" s="88" t="n">
        <v>2</v>
      </c>
      <c r="G67" s="88" t="n">
        <v>1</v>
      </c>
      <c r="H67" s="141" t="n">
        <v>2</v>
      </c>
      <c r="I67" s="141" t="n">
        <v>1</v>
      </c>
      <c r="J67" s="141"/>
      <c r="K67" s="141"/>
      <c r="L67" s="134" t="n">
        <v>1</v>
      </c>
      <c r="M67" s="142"/>
    </row>
    <row r="68" customFormat="false" ht="12.65" hidden="false" customHeight="false" outlineLevel="0" collapsed="false">
      <c r="A68" s="145" t="s">
        <v>367</v>
      </c>
      <c r="B68" s="146" t="s">
        <v>368</v>
      </c>
      <c r="C68" s="1" t="s">
        <v>369</v>
      </c>
      <c r="D68" s="150" t="s">
        <v>370</v>
      </c>
      <c r="E68" s="140" t="n">
        <v>10</v>
      </c>
      <c r="F68" s="88" t="n">
        <v>21</v>
      </c>
      <c r="G68" s="88" t="n">
        <v>86</v>
      </c>
      <c r="H68" s="88" t="n">
        <v>107</v>
      </c>
      <c r="I68" s="88" t="n">
        <v>29</v>
      </c>
      <c r="J68" s="88" t="n">
        <v>16</v>
      </c>
      <c r="K68" s="88" t="n">
        <v>8</v>
      </c>
      <c r="L68" s="134" t="n">
        <v>24</v>
      </c>
      <c r="M68" s="142" t="n">
        <f aca="false">+(L68/K68-1)*100</f>
        <v>200</v>
      </c>
    </row>
    <row r="69" customFormat="false" ht="12.65" hidden="false" customHeight="false" outlineLevel="0" collapsed="false">
      <c r="A69" s="143" t="s">
        <v>371</v>
      </c>
      <c r="B69" s="144" t="s">
        <v>372</v>
      </c>
      <c r="C69" s="1" t="s">
        <v>373</v>
      </c>
      <c r="D69" s="150" t="s">
        <v>374</v>
      </c>
      <c r="E69" s="140" t="n">
        <v>96</v>
      </c>
      <c r="F69" s="88" t="n">
        <v>91</v>
      </c>
      <c r="G69" s="88" t="n">
        <v>136</v>
      </c>
      <c r="H69" s="88" t="n">
        <v>101</v>
      </c>
      <c r="I69" s="88" t="n">
        <v>54</v>
      </c>
      <c r="J69" s="88" t="n">
        <v>85</v>
      </c>
      <c r="K69" s="88" t="n">
        <v>52</v>
      </c>
      <c r="L69" s="134" t="n">
        <v>44</v>
      </c>
      <c r="M69" s="142" t="n">
        <f aca="false">+(L69/K69-1)*100</f>
        <v>-15.3846153846154</v>
      </c>
    </row>
    <row r="70" customFormat="false" ht="12.65" hidden="false" customHeight="false" outlineLevel="0" collapsed="false">
      <c r="A70" s="143" t="s">
        <v>375</v>
      </c>
      <c r="B70" s="144" t="s">
        <v>376</v>
      </c>
      <c r="C70" s="1" t="s">
        <v>377</v>
      </c>
      <c r="D70" s="1" t="s">
        <v>378</v>
      </c>
      <c r="E70" s="140" t="n">
        <v>4</v>
      </c>
      <c r="F70" s="88" t="n">
        <v>6</v>
      </c>
      <c r="G70" s="88" t="n">
        <v>5</v>
      </c>
      <c r="H70" s="88" t="n">
        <v>10</v>
      </c>
      <c r="I70" s="88" t="n">
        <v>2</v>
      </c>
      <c r="J70" s="88" t="n">
        <v>7</v>
      </c>
      <c r="K70" s="88" t="n">
        <v>6</v>
      </c>
      <c r="L70" s="134" t="n">
        <v>1</v>
      </c>
      <c r="M70" s="142" t="n">
        <f aca="false">+(L70/K70-1)*100</f>
        <v>-83.3333333333333</v>
      </c>
    </row>
    <row r="71" customFormat="false" ht="12.65" hidden="false" customHeight="false" outlineLevel="0" collapsed="false">
      <c r="A71" s="143" t="s">
        <v>379</v>
      </c>
      <c r="B71" s="144" t="s">
        <v>380</v>
      </c>
      <c r="C71" s="1" t="s">
        <v>381</v>
      </c>
      <c r="D71" s="1" t="s">
        <v>382</v>
      </c>
      <c r="E71" s="140" t="n">
        <v>25</v>
      </c>
      <c r="F71" s="88" t="n">
        <v>59</v>
      </c>
      <c r="G71" s="88" t="n">
        <v>69</v>
      </c>
      <c r="H71" s="88" t="n">
        <v>120</v>
      </c>
      <c r="I71" s="88" t="n">
        <v>108</v>
      </c>
      <c r="J71" s="88" t="n">
        <v>68</v>
      </c>
      <c r="K71" s="88" t="n">
        <v>58</v>
      </c>
      <c r="L71" s="134" t="n">
        <v>99</v>
      </c>
      <c r="M71" s="142" t="n">
        <f aca="false">+(L71/K71-1)*100</f>
        <v>70.6896551724138</v>
      </c>
    </row>
    <row r="72" customFormat="false" ht="12.65" hidden="false" customHeight="false" outlineLevel="0" collapsed="false">
      <c r="A72" s="143" t="s">
        <v>383</v>
      </c>
      <c r="B72" s="144" t="s">
        <v>384</v>
      </c>
      <c r="C72" s="1" t="s">
        <v>385</v>
      </c>
      <c r="D72" s="1" t="s">
        <v>386</v>
      </c>
      <c r="E72" s="140" t="n">
        <v>2</v>
      </c>
      <c r="H72" s="88" t="n">
        <v>1</v>
      </c>
      <c r="I72" s="88" t="n">
        <v>6</v>
      </c>
      <c r="J72" s="88" t="n">
        <v>25</v>
      </c>
      <c r="K72" s="88" t="n">
        <v>17</v>
      </c>
      <c r="L72" s="134" t="n">
        <v>8</v>
      </c>
      <c r="M72" s="142" t="n">
        <f aca="false">+(L72/K72-1)*100</f>
        <v>-52.9411764705882</v>
      </c>
    </row>
    <row r="73" customFormat="false" ht="12.65" hidden="false" customHeight="false" outlineLevel="0" collapsed="false">
      <c r="A73" s="143" t="s">
        <v>387</v>
      </c>
      <c r="B73" s="144" t="s">
        <v>388</v>
      </c>
      <c r="C73" s="1" t="s">
        <v>389</v>
      </c>
      <c r="D73" s="1" t="s">
        <v>390</v>
      </c>
      <c r="E73" s="140" t="n">
        <v>1601</v>
      </c>
      <c r="F73" s="88" t="n">
        <v>1110</v>
      </c>
      <c r="G73" s="88" t="n">
        <v>1083</v>
      </c>
      <c r="H73" s="88" t="n">
        <v>2186</v>
      </c>
      <c r="I73" s="88" t="n">
        <v>963</v>
      </c>
      <c r="J73" s="88" t="n">
        <v>1470</v>
      </c>
      <c r="K73" s="88" t="n">
        <v>2265</v>
      </c>
      <c r="L73" s="134" t="n">
        <v>2456</v>
      </c>
      <c r="M73" s="142" t="n">
        <f aca="false">+(L73/K73-1)*100</f>
        <v>8.43267108167771</v>
      </c>
    </row>
    <row r="74" customFormat="false" ht="12.65" hidden="false" customHeight="false" outlineLevel="0" collapsed="false">
      <c r="A74" s="145" t="s">
        <v>391</v>
      </c>
      <c r="B74" s="146" t="s">
        <v>392</v>
      </c>
      <c r="C74" s="1" t="s">
        <v>393</v>
      </c>
      <c r="D74" s="1" t="s">
        <v>394</v>
      </c>
      <c r="E74" s="140" t="n">
        <v>35</v>
      </c>
      <c r="F74" s="88" t="n">
        <v>23</v>
      </c>
      <c r="G74" s="88" t="n">
        <v>13</v>
      </c>
      <c r="H74" s="88" t="n">
        <v>66</v>
      </c>
      <c r="I74" s="88" t="n">
        <v>69</v>
      </c>
      <c r="J74" s="88" t="n">
        <v>53</v>
      </c>
      <c r="K74" s="88" t="n">
        <v>50</v>
      </c>
      <c r="L74" s="134" t="n">
        <v>56</v>
      </c>
      <c r="M74" s="142" t="n">
        <f aca="false">+(L74/K74-1)*100</f>
        <v>12</v>
      </c>
    </row>
    <row r="75" customFormat="false" ht="12.65" hidden="false" customHeight="false" outlineLevel="0" collapsed="false">
      <c r="A75" s="143" t="s">
        <v>395</v>
      </c>
      <c r="B75" s="144" t="s">
        <v>396</v>
      </c>
      <c r="C75" s="1" t="s">
        <v>397</v>
      </c>
      <c r="D75" s="1" t="s">
        <v>398</v>
      </c>
      <c r="E75" s="140" t="n">
        <v>289</v>
      </c>
      <c r="F75" s="88" t="n">
        <v>239</v>
      </c>
      <c r="G75" s="88" t="n">
        <v>139</v>
      </c>
      <c r="H75" s="88" t="n">
        <v>128</v>
      </c>
      <c r="I75" s="88" t="n">
        <v>136</v>
      </c>
      <c r="J75" s="88" t="n">
        <v>99</v>
      </c>
      <c r="K75" s="88" t="n">
        <v>63</v>
      </c>
      <c r="L75" s="134" t="n">
        <v>73</v>
      </c>
      <c r="M75" s="142" t="n">
        <f aca="false">+(L75/K75-1)*100</f>
        <v>15.8730158730159</v>
      </c>
    </row>
    <row r="76" customFormat="false" ht="12.65" hidden="false" customHeight="false" outlineLevel="0" collapsed="false">
      <c r="A76" s="145" t="s">
        <v>399</v>
      </c>
      <c r="B76" s="146" t="s">
        <v>400</v>
      </c>
      <c r="C76" s="1" t="s">
        <v>401</v>
      </c>
      <c r="D76" s="1" t="s">
        <v>402</v>
      </c>
      <c r="E76" s="140" t="n">
        <v>358</v>
      </c>
      <c r="F76" s="88" t="n">
        <v>253</v>
      </c>
      <c r="G76" s="88" t="n">
        <v>243</v>
      </c>
      <c r="H76" s="88" t="n">
        <v>336</v>
      </c>
      <c r="I76" s="88" t="n">
        <v>183</v>
      </c>
      <c r="J76" s="88" t="n">
        <v>555</v>
      </c>
      <c r="K76" s="88" t="n">
        <v>371</v>
      </c>
      <c r="L76" s="134" t="n">
        <v>352</v>
      </c>
      <c r="M76" s="142" t="n">
        <f aca="false">+(L76/K76-1)*100</f>
        <v>-5.12129380053908</v>
      </c>
    </row>
    <row r="77" customFormat="false" ht="12.65" hidden="false" customHeight="false" outlineLevel="0" collapsed="false">
      <c r="A77" s="143" t="s">
        <v>403</v>
      </c>
      <c r="B77" s="144" t="s">
        <v>404</v>
      </c>
      <c r="C77" s="1" t="s">
        <v>405</v>
      </c>
      <c r="D77" s="1" t="s">
        <v>406</v>
      </c>
      <c r="E77" s="140" t="n">
        <v>18</v>
      </c>
      <c r="F77" s="88" t="n">
        <v>126</v>
      </c>
      <c r="G77" s="88" t="n">
        <v>155</v>
      </c>
      <c r="H77" s="88" t="n">
        <v>376</v>
      </c>
      <c r="I77" s="88" t="n">
        <v>169</v>
      </c>
      <c r="J77" s="88" t="n">
        <v>81</v>
      </c>
      <c r="K77" s="88" t="n">
        <v>65</v>
      </c>
      <c r="L77" s="134" t="n">
        <v>44</v>
      </c>
      <c r="M77" s="142" t="n">
        <f aca="false">+(L77/K77-1)*100</f>
        <v>-32.3076923076923</v>
      </c>
    </row>
    <row r="78" customFormat="false" ht="12.65" hidden="false" customHeight="false" outlineLevel="0" collapsed="false">
      <c r="A78" s="145" t="s">
        <v>407</v>
      </c>
      <c r="B78" s="146" t="s">
        <v>408</v>
      </c>
      <c r="C78" s="1" t="s">
        <v>409</v>
      </c>
      <c r="D78" s="1" t="s">
        <v>410</v>
      </c>
      <c r="E78" s="140" t="n">
        <v>73</v>
      </c>
      <c r="F78" s="88" t="n">
        <v>44</v>
      </c>
      <c r="G78" s="88" t="n">
        <v>16</v>
      </c>
      <c r="H78" s="88" t="n">
        <v>30</v>
      </c>
      <c r="I78" s="88" t="n">
        <v>28</v>
      </c>
      <c r="J78" s="88" t="n">
        <v>10</v>
      </c>
      <c r="K78" s="88" t="n">
        <v>15</v>
      </c>
      <c r="L78" s="134" t="n">
        <v>6</v>
      </c>
      <c r="M78" s="142" t="n">
        <f aca="false">+(L78/K78-1)*100</f>
        <v>-60</v>
      </c>
    </row>
    <row r="79" customFormat="false" ht="12.65" hidden="false" customHeight="false" outlineLevel="0" collapsed="false">
      <c r="A79" s="143" t="s">
        <v>411</v>
      </c>
      <c r="B79" s="144" t="s">
        <v>412</v>
      </c>
      <c r="C79" s="1" t="s">
        <v>413</v>
      </c>
      <c r="D79" s="1" t="s">
        <v>414</v>
      </c>
      <c r="E79" s="140" t="n">
        <v>72</v>
      </c>
      <c r="F79" s="88" t="n">
        <v>35</v>
      </c>
      <c r="G79" s="88" t="n">
        <v>27</v>
      </c>
      <c r="H79" s="88" t="n">
        <v>123</v>
      </c>
      <c r="I79" s="88" t="n">
        <v>384</v>
      </c>
      <c r="J79" s="88" t="n">
        <v>229</v>
      </c>
      <c r="K79" s="88" t="n">
        <v>72</v>
      </c>
      <c r="L79" s="134" t="n">
        <v>54</v>
      </c>
      <c r="M79" s="142" t="n">
        <f aca="false">+(L79/K79-1)*100</f>
        <v>-25</v>
      </c>
    </row>
    <row r="80" customFormat="false" ht="12.65" hidden="false" customHeight="false" outlineLevel="0" collapsed="false">
      <c r="A80" s="145" t="s">
        <v>415</v>
      </c>
      <c r="B80" s="146" t="s">
        <v>416</v>
      </c>
      <c r="C80" s="1" t="s">
        <v>417</v>
      </c>
      <c r="D80" s="1" t="s">
        <v>418</v>
      </c>
      <c r="E80" s="140" t="n">
        <v>572</v>
      </c>
      <c r="F80" s="88" t="n">
        <v>392</v>
      </c>
      <c r="G80" s="88" t="n">
        <v>178</v>
      </c>
      <c r="H80" s="88" t="n">
        <v>87</v>
      </c>
      <c r="I80" s="88" t="n">
        <v>135</v>
      </c>
      <c r="J80" s="88" t="n">
        <v>103</v>
      </c>
      <c r="K80" s="88" t="n">
        <v>45</v>
      </c>
      <c r="L80" s="134" t="n">
        <v>35</v>
      </c>
      <c r="M80" s="142" t="n">
        <f aca="false">+(L80/K80-1)*100</f>
        <v>-22.2222222222222</v>
      </c>
    </row>
    <row r="81" customFormat="false" ht="12.65" hidden="false" customHeight="false" outlineLevel="0" collapsed="false">
      <c r="A81" s="143" t="s">
        <v>419</v>
      </c>
      <c r="B81" s="144" t="s">
        <v>420</v>
      </c>
      <c r="C81" s="1" t="s">
        <v>421</v>
      </c>
      <c r="D81" s="137" t="s">
        <v>422</v>
      </c>
      <c r="E81" s="140" t="n">
        <v>1289</v>
      </c>
      <c r="F81" s="88" t="n">
        <v>2415</v>
      </c>
      <c r="G81" s="88" t="n">
        <v>1724</v>
      </c>
      <c r="H81" s="88" t="n">
        <v>1431</v>
      </c>
      <c r="I81" s="88" t="n">
        <v>1622</v>
      </c>
      <c r="J81" s="88" t="n">
        <v>730</v>
      </c>
      <c r="K81" s="88" t="n">
        <v>684</v>
      </c>
      <c r="L81" s="134" t="n">
        <v>950</v>
      </c>
      <c r="M81" s="142" t="n">
        <f aca="false">+(L81/K81-1)*100</f>
        <v>38.8888888888889</v>
      </c>
    </row>
    <row r="82" customFormat="false" ht="12.65" hidden="false" customHeight="false" outlineLevel="0" collapsed="false">
      <c r="A82" s="145" t="s">
        <v>423</v>
      </c>
      <c r="B82" s="146" t="s">
        <v>424</v>
      </c>
      <c r="C82" s="1" t="s">
        <v>425</v>
      </c>
      <c r="D82" s="1" t="s">
        <v>426</v>
      </c>
      <c r="E82" s="140" t="n">
        <v>36</v>
      </c>
      <c r="F82" s="88" t="n">
        <v>11</v>
      </c>
      <c r="G82" s="88" t="n">
        <v>6</v>
      </c>
      <c r="H82" s="141" t="n">
        <v>33</v>
      </c>
      <c r="I82" s="141" t="n">
        <v>11</v>
      </c>
      <c r="J82" s="141" t="n">
        <v>25</v>
      </c>
      <c r="K82" s="141" t="n">
        <v>9</v>
      </c>
      <c r="L82" s="134" t="n">
        <v>8</v>
      </c>
      <c r="M82" s="142" t="n">
        <f aca="false">+(L82/K82-1)*100</f>
        <v>-11.1111111111111</v>
      </c>
    </row>
    <row r="83" customFormat="false" ht="12.65" hidden="false" customHeight="false" outlineLevel="0" collapsed="false">
      <c r="A83" s="143" t="s">
        <v>427</v>
      </c>
      <c r="B83" s="144" t="s">
        <v>428</v>
      </c>
      <c r="C83" s="1" t="s">
        <v>429</v>
      </c>
      <c r="D83" s="1" t="s">
        <v>430</v>
      </c>
      <c r="E83" s="140" t="n">
        <v>124</v>
      </c>
      <c r="F83" s="88" t="n">
        <v>121</v>
      </c>
      <c r="G83" s="88" t="n">
        <v>56</v>
      </c>
      <c r="H83" s="88" t="n">
        <v>164</v>
      </c>
      <c r="I83" s="88" t="n">
        <v>28</v>
      </c>
      <c r="J83" s="88" t="n">
        <v>65</v>
      </c>
      <c r="K83" s="88" t="n">
        <v>155</v>
      </c>
      <c r="L83" s="134" t="n">
        <v>138</v>
      </c>
      <c r="M83" s="142" t="n">
        <f aca="false">+(L83/K83-1)*100</f>
        <v>-10.9677419354839</v>
      </c>
    </row>
    <row r="84" customFormat="false" ht="12.65" hidden="false" customHeight="false" outlineLevel="0" collapsed="false">
      <c r="A84" s="145" t="s">
        <v>431</v>
      </c>
      <c r="B84" s="146" t="s">
        <v>432</v>
      </c>
      <c r="C84" s="1" t="s">
        <v>433</v>
      </c>
      <c r="D84" s="1" t="s">
        <v>434</v>
      </c>
      <c r="E84" s="140" t="n">
        <v>621</v>
      </c>
      <c r="F84" s="88" t="n">
        <v>988</v>
      </c>
      <c r="G84" s="88" t="n">
        <v>831</v>
      </c>
      <c r="H84" s="88" t="n">
        <v>1414</v>
      </c>
      <c r="I84" s="88" t="n">
        <v>1373</v>
      </c>
      <c r="J84" s="88" t="n">
        <v>1054</v>
      </c>
      <c r="K84" s="88" t="n">
        <v>816</v>
      </c>
      <c r="L84" s="134" t="n">
        <v>1440</v>
      </c>
      <c r="M84" s="142" t="n">
        <f aca="false">+(L84/K84-1)*100</f>
        <v>76.4705882352941</v>
      </c>
    </row>
    <row r="85" customFormat="false" ht="12.65" hidden="false" customHeight="false" outlineLevel="0" collapsed="false">
      <c r="A85" s="143" t="s">
        <v>435</v>
      </c>
      <c r="B85" s="144" t="s">
        <v>436</v>
      </c>
      <c r="C85" s="1" t="s">
        <v>437</v>
      </c>
      <c r="D85" s="1" t="s">
        <v>438</v>
      </c>
      <c r="E85" s="140" t="n">
        <v>2</v>
      </c>
      <c r="H85" s="88" t="n">
        <v>5</v>
      </c>
      <c r="I85" s="88" t="n">
        <v>13</v>
      </c>
      <c r="J85" s="88" t="n">
        <v>4</v>
      </c>
      <c r="K85" s="88" t="n">
        <v>11</v>
      </c>
      <c r="L85" s="134" t="n">
        <v>20</v>
      </c>
      <c r="M85" s="142" t="n">
        <f aca="false">+(L85/K85-1)*100</f>
        <v>81.8181818181818</v>
      </c>
    </row>
    <row r="86" customFormat="false" ht="12.65" hidden="false" customHeight="false" outlineLevel="0" collapsed="false">
      <c r="A86" s="143" t="s">
        <v>439</v>
      </c>
      <c r="B86" s="144" t="s">
        <v>440</v>
      </c>
      <c r="C86" s="1" t="s">
        <v>441</v>
      </c>
      <c r="D86" s="1" t="s">
        <v>442</v>
      </c>
      <c r="E86" s="140" t="n">
        <v>10</v>
      </c>
      <c r="F86" s="88" t="n">
        <v>3</v>
      </c>
      <c r="G86" s="88" t="n">
        <v>3</v>
      </c>
      <c r="H86" s="88" t="n">
        <v>10</v>
      </c>
      <c r="I86" s="88" t="n">
        <v>4</v>
      </c>
      <c r="J86" s="88" t="n">
        <v>13</v>
      </c>
      <c r="K86" s="88" t="n">
        <v>11</v>
      </c>
      <c r="L86" s="134" t="n">
        <v>19</v>
      </c>
      <c r="M86" s="142" t="n">
        <f aca="false">+(L86/K86-1)*100</f>
        <v>72.7272727272727</v>
      </c>
    </row>
    <row r="87" customFormat="false" ht="12.65" hidden="false" customHeight="false" outlineLevel="0" collapsed="false">
      <c r="A87" s="143" t="s">
        <v>443</v>
      </c>
      <c r="B87" s="144" t="s">
        <v>444</v>
      </c>
      <c r="C87" s="1" t="s">
        <v>445</v>
      </c>
      <c r="D87" s="1" t="s">
        <v>446</v>
      </c>
      <c r="E87" s="140" t="n">
        <v>4</v>
      </c>
      <c r="F87" s="88" t="n">
        <v>3</v>
      </c>
      <c r="G87" s="88" t="n">
        <v>3</v>
      </c>
      <c r="H87" s="88" t="n">
        <v>4</v>
      </c>
      <c r="I87" s="88" t="n">
        <v>1</v>
      </c>
      <c r="J87" s="88" t="n">
        <v>1</v>
      </c>
      <c r="K87" s="88" t="n">
        <v>1</v>
      </c>
      <c r="M87" s="142" t="n">
        <f aca="false">+(L87/K87-1)*100</f>
        <v>-100</v>
      </c>
    </row>
    <row r="88" customFormat="false" ht="12.65" hidden="false" customHeight="false" outlineLevel="0" collapsed="false">
      <c r="A88" s="143" t="s">
        <v>447</v>
      </c>
      <c r="B88" s="144" t="s">
        <v>448</v>
      </c>
      <c r="C88" s="1" t="s">
        <v>449</v>
      </c>
      <c r="D88" s="137" t="s">
        <v>450</v>
      </c>
      <c r="E88" s="140" t="n">
        <v>2</v>
      </c>
      <c r="G88" s="88" t="n">
        <v>2</v>
      </c>
      <c r="H88" s="88" t="n">
        <v>3</v>
      </c>
      <c r="I88" s="88" t="n">
        <v>2</v>
      </c>
      <c r="J88" s="88" t="n">
        <v>6</v>
      </c>
      <c r="K88" s="88" t="n">
        <v>2</v>
      </c>
      <c r="L88" s="134" t="n">
        <v>5</v>
      </c>
      <c r="M88" s="142" t="n">
        <f aca="false">+(L88/K88-1)*100</f>
        <v>150</v>
      </c>
    </row>
    <row r="89" customFormat="false" ht="12.65" hidden="false" customHeight="false" outlineLevel="0" collapsed="false">
      <c r="A89" s="145" t="s">
        <v>451</v>
      </c>
      <c r="B89" s="146" t="s">
        <v>452</v>
      </c>
      <c r="C89" s="1" t="s">
        <v>453</v>
      </c>
      <c r="D89" s="1" t="s">
        <v>454</v>
      </c>
      <c r="E89" s="140" t="n">
        <v>44</v>
      </c>
      <c r="F89" s="88" t="n">
        <v>27</v>
      </c>
      <c r="G89" s="88" t="n">
        <v>42</v>
      </c>
      <c r="H89" s="88" t="n">
        <v>93</v>
      </c>
      <c r="I89" s="88" t="n">
        <v>101</v>
      </c>
      <c r="J89" s="88" t="n">
        <v>56</v>
      </c>
      <c r="K89" s="88" t="n">
        <v>92</v>
      </c>
      <c r="L89" s="134" t="n">
        <v>58</v>
      </c>
      <c r="M89" s="142" t="n">
        <f aca="false">+(L89/K89-1)*100</f>
        <v>-36.9565217391304</v>
      </c>
    </row>
    <row r="90" customFormat="false" ht="12.65" hidden="false" customHeight="false" outlineLevel="0" collapsed="false">
      <c r="A90" s="143" t="s">
        <v>455</v>
      </c>
      <c r="B90" s="144" t="s">
        <v>456</v>
      </c>
      <c r="C90" s="1" t="s">
        <v>457</v>
      </c>
      <c r="D90" s="137" t="s">
        <v>458</v>
      </c>
      <c r="E90" s="140" t="n">
        <v>2318</v>
      </c>
      <c r="F90" s="88" t="n">
        <v>2276</v>
      </c>
      <c r="G90" s="88" t="n">
        <v>2190</v>
      </c>
      <c r="H90" s="88" t="n">
        <v>4891</v>
      </c>
      <c r="I90" s="88" t="n">
        <v>3810</v>
      </c>
      <c r="J90" s="88" t="n">
        <v>2199</v>
      </c>
      <c r="K90" s="88" t="n">
        <v>1697</v>
      </c>
      <c r="L90" s="134" t="n">
        <v>1868</v>
      </c>
      <c r="M90" s="142" t="n">
        <f aca="false">+(L90/K90-1)*100</f>
        <v>10.0766057748969</v>
      </c>
    </row>
    <row r="91" customFormat="false" ht="12.65" hidden="false" customHeight="false" outlineLevel="0" collapsed="false">
      <c r="A91" s="145" t="s">
        <v>459</v>
      </c>
      <c r="B91" s="146" t="s">
        <v>460</v>
      </c>
      <c r="C91" s="1" t="s">
        <v>461</v>
      </c>
      <c r="D91" s="1" t="s">
        <v>462</v>
      </c>
      <c r="E91" s="140" t="n">
        <v>4</v>
      </c>
      <c r="F91" s="88" t="n">
        <v>7</v>
      </c>
      <c r="G91" s="88" t="n">
        <v>8</v>
      </c>
      <c r="H91" s="88" t="n">
        <v>19</v>
      </c>
      <c r="I91" s="88" t="n">
        <v>20</v>
      </c>
      <c r="J91" s="88" t="n">
        <v>24</v>
      </c>
      <c r="K91" s="88" t="n">
        <v>6</v>
      </c>
      <c r="L91" s="134" t="n">
        <v>9</v>
      </c>
      <c r="M91" s="142" t="n">
        <f aca="false">+(L91/K91-1)*100</f>
        <v>50</v>
      </c>
    </row>
    <row r="92" customFormat="false" ht="12.65" hidden="false" customHeight="false" outlineLevel="0" collapsed="false">
      <c r="A92" s="143" t="s">
        <v>463</v>
      </c>
      <c r="B92" s="144" t="s">
        <v>464</v>
      </c>
      <c r="C92" s="1" t="s">
        <v>102</v>
      </c>
      <c r="D92" s="1" t="s">
        <v>465</v>
      </c>
      <c r="E92" s="140" t="n">
        <v>86</v>
      </c>
      <c r="F92" s="88" t="n">
        <v>60</v>
      </c>
      <c r="G92" s="88" t="n">
        <v>63</v>
      </c>
      <c r="H92" s="88" t="n">
        <v>84</v>
      </c>
      <c r="I92" s="88" t="n">
        <v>66</v>
      </c>
      <c r="J92" s="88" t="n">
        <v>123</v>
      </c>
      <c r="K92" s="88" t="n">
        <v>102</v>
      </c>
      <c r="L92" s="134" t="n">
        <v>175</v>
      </c>
      <c r="M92" s="142" t="n">
        <f aca="false">+(L92/K92-1)*100</f>
        <v>71.5686274509804</v>
      </c>
    </row>
    <row r="93" customFormat="false" ht="12.65" hidden="false" customHeight="false" outlineLevel="0" collapsed="false">
      <c r="A93" s="145" t="s">
        <v>466</v>
      </c>
      <c r="B93" s="146" t="s">
        <v>467</v>
      </c>
      <c r="C93" s="1" t="s">
        <v>468</v>
      </c>
      <c r="D93" s="1" t="s">
        <v>469</v>
      </c>
      <c r="E93" s="140" t="n">
        <v>44</v>
      </c>
      <c r="F93" s="88" t="n">
        <v>40</v>
      </c>
      <c r="G93" s="88" t="n">
        <v>20</v>
      </c>
      <c r="H93" s="88" t="n">
        <v>80</v>
      </c>
      <c r="I93" s="88" t="n">
        <v>95</v>
      </c>
      <c r="J93" s="88" t="n">
        <v>184</v>
      </c>
      <c r="K93" s="88" t="n">
        <v>144</v>
      </c>
      <c r="L93" s="134" t="n">
        <v>161</v>
      </c>
      <c r="M93" s="142" t="n">
        <f aca="false">+(L93/K93-1)*100</f>
        <v>11.8055555555556</v>
      </c>
    </row>
    <row r="94" customFormat="false" ht="12.65" hidden="false" customHeight="false" outlineLevel="0" collapsed="false">
      <c r="A94" s="143" t="s">
        <v>470</v>
      </c>
      <c r="B94" s="144" t="s">
        <v>471</v>
      </c>
      <c r="C94" s="1" t="s">
        <v>472</v>
      </c>
      <c r="D94" s="1" t="s">
        <v>473</v>
      </c>
      <c r="E94" s="140" t="n">
        <v>2</v>
      </c>
      <c r="H94" s="88" t="n">
        <v>8</v>
      </c>
      <c r="I94" s="88" t="n">
        <v>2</v>
      </c>
      <c r="J94" s="88" t="n">
        <v>4</v>
      </c>
      <c r="K94" s="88" t="n">
        <v>5</v>
      </c>
      <c r="L94" s="134" t="n">
        <v>5</v>
      </c>
      <c r="M94" s="142" t="n">
        <f aca="false">+(L94/K94-1)*100</f>
        <v>0</v>
      </c>
    </row>
    <row r="95" customFormat="false" ht="12.65" hidden="false" customHeight="false" outlineLevel="0" collapsed="false">
      <c r="A95" s="145" t="s">
        <v>474</v>
      </c>
      <c r="B95" s="146" t="s">
        <v>475</v>
      </c>
      <c r="C95" s="1" t="s">
        <v>476</v>
      </c>
      <c r="D95" s="1" t="s">
        <v>477</v>
      </c>
      <c r="E95" s="140" t="n">
        <v>2017</v>
      </c>
      <c r="F95" s="88" t="n">
        <v>1635</v>
      </c>
      <c r="G95" s="88" t="n">
        <v>1912</v>
      </c>
      <c r="H95" s="88" t="n">
        <v>2959</v>
      </c>
      <c r="I95" s="88" t="n">
        <v>1828</v>
      </c>
      <c r="J95" s="88" t="n">
        <v>1519</v>
      </c>
      <c r="K95" s="88" t="n">
        <v>1146</v>
      </c>
      <c r="L95" s="134" t="n">
        <v>783</v>
      </c>
      <c r="M95" s="142" t="n">
        <f aca="false">+(L95/K95-1)*100</f>
        <v>-31.6753926701571</v>
      </c>
    </row>
    <row r="96" customFormat="false" ht="12.65" hidden="false" customHeight="false" outlineLevel="0" collapsed="false">
      <c r="A96" s="143" t="s">
        <v>478</v>
      </c>
      <c r="B96" s="144" t="s">
        <v>479</v>
      </c>
      <c r="C96" s="1" t="s">
        <v>480</v>
      </c>
      <c r="D96" s="1" t="s">
        <v>481</v>
      </c>
      <c r="E96" s="140"/>
      <c r="H96" s="88" t="n">
        <v>2</v>
      </c>
      <c r="L96" s="134" t="n">
        <v>1</v>
      </c>
      <c r="M96" s="142"/>
    </row>
    <row r="97" customFormat="false" ht="12.65" hidden="false" customHeight="false" outlineLevel="0" collapsed="false">
      <c r="A97" s="145" t="s">
        <v>482</v>
      </c>
      <c r="B97" s="146" t="s">
        <v>483</v>
      </c>
      <c r="C97" s="1" t="s">
        <v>484</v>
      </c>
      <c r="D97" s="1" t="s">
        <v>485</v>
      </c>
      <c r="E97" s="140" t="n">
        <v>51</v>
      </c>
      <c r="F97" s="88" t="n">
        <v>104</v>
      </c>
      <c r="G97" s="88" t="n">
        <v>70</v>
      </c>
      <c r="H97" s="88" t="n">
        <v>54</v>
      </c>
      <c r="I97" s="88" t="n">
        <v>52</v>
      </c>
      <c r="J97" s="88" t="n">
        <v>52</v>
      </c>
      <c r="K97" s="88" t="n">
        <v>37</v>
      </c>
      <c r="L97" s="134" t="n">
        <v>23</v>
      </c>
      <c r="M97" s="142" t="n">
        <f aca="false">+(L97/K97-1)*100</f>
        <v>-37.8378378378378</v>
      </c>
    </row>
    <row r="98" customFormat="false" ht="12.65" hidden="false" customHeight="false" outlineLevel="0" collapsed="false">
      <c r="A98" s="145" t="s">
        <v>486</v>
      </c>
      <c r="B98" s="146" t="s">
        <v>487</v>
      </c>
      <c r="C98" s="1" t="s">
        <v>488</v>
      </c>
      <c r="D98" s="1" t="s">
        <v>489</v>
      </c>
      <c r="E98" s="140" t="n">
        <v>1</v>
      </c>
      <c r="H98" s="88" t="n">
        <v>1</v>
      </c>
      <c r="J98" s="88" t="n">
        <v>3</v>
      </c>
      <c r="K98" s="88" t="n">
        <v>1</v>
      </c>
      <c r="M98" s="142" t="n">
        <f aca="false">+(L98/K98-1)*100</f>
        <v>-100</v>
      </c>
    </row>
    <row r="99" customFormat="false" ht="12.65" hidden="false" customHeight="false" outlineLevel="0" collapsed="false">
      <c r="A99" s="145" t="s">
        <v>490</v>
      </c>
      <c r="B99" s="146" t="s">
        <v>491</v>
      </c>
      <c r="C99" s="1" t="s">
        <v>492</v>
      </c>
      <c r="D99" s="1" t="s">
        <v>493</v>
      </c>
      <c r="E99" s="140" t="n">
        <v>1</v>
      </c>
      <c r="H99" s="88" t="n">
        <v>3</v>
      </c>
      <c r="I99" s="88" t="n">
        <v>2</v>
      </c>
      <c r="J99" s="88" t="n">
        <v>2</v>
      </c>
      <c r="K99" s="88" t="n">
        <v>4</v>
      </c>
      <c r="L99" s="134" t="n">
        <v>2</v>
      </c>
      <c r="M99" s="142" t="n">
        <f aca="false">+(L99/K99-1)*100</f>
        <v>-50</v>
      </c>
    </row>
    <row r="100" customFormat="false" ht="12.65" hidden="false" customHeight="false" outlineLevel="0" collapsed="false">
      <c r="A100" s="143" t="s">
        <v>494</v>
      </c>
      <c r="B100" s="144" t="s">
        <v>495</v>
      </c>
      <c r="C100" s="1" t="s">
        <v>496</v>
      </c>
      <c r="D100" s="1" t="s">
        <v>497</v>
      </c>
      <c r="E100" s="140" t="n">
        <v>968</v>
      </c>
      <c r="F100" s="88" t="n">
        <v>688</v>
      </c>
      <c r="G100" s="88" t="n">
        <v>383</v>
      </c>
      <c r="H100" s="88" t="n">
        <v>450</v>
      </c>
      <c r="I100" s="88" t="n">
        <v>211</v>
      </c>
      <c r="J100" s="88" t="n">
        <v>185</v>
      </c>
      <c r="K100" s="88" t="n">
        <v>121</v>
      </c>
      <c r="L100" s="134" t="n">
        <v>105</v>
      </c>
      <c r="M100" s="142" t="n">
        <f aca="false">+(L100/K100-1)*100</f>
        <v>-13.2231404958678</v>
      </c>
    </row>
    <row r="101" customFormat="false" ht="12.65" hidden="false" customHeight="false" outlineLevel="0" collapsed="false">
      <c r="A101" s="145" t="s">
        <v>498</v>
      </c>
      <c r="B101" s="146" t="s">
        <v>499</v>
      </c>
      <c r="C101" s="1" t="s">
        <v>500</v>
      </c>
      <c r="D101" s="1" t="s">
        <v>501</v>
      </c>
      <c r="E101" s="140" t="n">
        <v>1385</v>
      </c>
      <c r="F101" s="88" t="n">
        <v>1248</v>
      </c>
      <c r="G101" s="88" t="n">
        <v>1077</v>
      </c>
      <c r="H101" s="88" t="n">
        <v>1431</v>
      </c>
      <c r="I101" s="88" t="n">
        <v>787</v>
      </c>
      <c r="J101" s="88" t="n">
        <v>1362</v>
      </c>
      <c r="K101" s="88" t="n">
        <v>1526</v>
      </c>
      <c r="L101" s="134" t="n">
        <v>1263</v>
      </c>
      <c r="M101" s="142" t="n">
        <f aca="false">+(L101/K101-1)*100</f>
        <v>-17.2346002621232</v>
      </c>
    </row>
    <row r="102" customFormat="false" ht="12.65" hidden="false" customHeight="false" outlineLevel="0" collapsed="false">
      <c r="A102" s="143" t="s">
        <v>502</v>
      </c>
      <c r="B102" s="144" t="s">
        <v>503</v>
      </c>
      <c r="C102" s="1" t="s">
        <v>504</v>
      </c>
      <c r="D102" s="1" t="s">
        <v>505</v>
      </c>
      <c r="E102" s="140" t="n">
        <v>114</v>
      </c>
      <c r="F102" s="88" t="n">
        <v>91</v>
      </c>
      <c r="G102" s="88" t="n">
        <v>101</v>
      </c>
      <c r="H102" s="88" t="n">
        <v>161</v>
      </c>
      <c r="I102" s="88" t="n">
        <v>161</v>
      </c>
      <c r="J102" s="88" t="n">
        <v>229</v>
      </c>
      <c r="K102" s="88" t="n">
        <v>128</v>
      </c>
      <c r="L102" s="134" t="n">
        <v>177</v>
      </c>
      <c r="M102" s="142" t="n">
        <f aca="false">+(L102/K102-1)*100</f>
        <v>38.28125</v>
      </c>
    </row>
    <row r="103" customFormat="false" ht="12.65" hidden="false" customHeight="false" outlineLevel="0" collapsed="false">
      <c r="A103" s="145" t="s">
        <v>506</v>
      </c>
      <c r="B103" s="146" t="s">
        <v>507</v>
      </c>
      <c r="C103" s="1" t="s">
        <v>508</v>
      </c>
      <c r="D103" s="1" t="s">
        <v>509</v>
      </c>
      <c r="E103" s="140" t="n">
        <v>3</v>
      </c>
      <c r="G103" s="88" t="n">
        <v>4</v>
      </c>
      <c r="H103" s="141" t="n">
        <v>4</v>
      </c>
      <c r="I103" s="141" t="n">
        <v>3</v>
      </c>
      <c r="J103" s="141" t="n">
        <v>5</v>
      </c>
      <c r="K103" s="141" t="n">
        <v>1</v>
      </c>
      <c r="M103" s="142" t="n">
        <f aca="false">+(L103/K103-1)*100</f>
        <v>-100</v>
      </c>
    </row>
    <row r="104" customFormat="false" ht="12.65" hidden="false" customHeight="false" outlineLevel="0" collapsed="false">
      <c r="A104" s="156" t="s">
        <v>510</v>
      </c>
      <c r="B104" s="144" t="s">
        <v>511</v>
      </c>
      <c r="C104" s="1" t="s">
        <v>512</v>
      </c>
      <c r="D104" s="137" t="s">
        <v>513</v>
      </c>
      <c r="E104" s="140" t="n">
        <v>1508</v>
      </c>
      <c r="F104" s="88" t="n">
        <v>1484</v>
      </c>
      <c r="G104" s="88" t="n">
        <v>693</v>
      </c>
      <c r="H104" s="88" t="n">
        <v>943</v>
      </c>
      <c r="I104" s="88" t="n">
        <v>1146</v>
      </c>
      <c r="J104" s="88" t="n">
        <v>759</v>
      </c>
      <c r="K104" s="88" t="n">
        <v>913</v>
      </c>
      <c r="L104" s="134" t="n">
        <v>1317</v>
      </c>
      <c r="M104" s="142" t="n">
        <f aca="false">+(L104/K104-1)*100</f>
        <v>44.249726177437</v>
      </c>
    </row>
    <row r="105" customFormat="false" ht="12.65" hidden="false" customHeight="false" outlineLevel="0" collapsed="false">
      <c r="A105" s="143" t="s">
        <v>514</v>
      </c>
      <c r="B105" s="144" t="s">
        <v>515</v>
      </c>
      <c r="C105" s="1" t="s">
        <v>516</v>
      </c>
      <c r="D105" s="1" t="s">
        <v>517</v>
      </c>
      <c r="E105" s="140" t="n">
        <v>150</v>
      </c>
      <c r="F105" s="88" t="n">
        <v>126</v>
      </c>
      <c r="G105" s="88" t="n">
        <v>103</v>
      </c>
      <c r="H105" s="88" t="n">
        <v>209</v>
      </c>
      <c r="I105" s="88" t="n">
        <v>332</v>
      </c>
      <c r="J105" s="88" t="n">
        <v>255</v>
      </c>
      <c r="K105" s="88" t="n">
        <v>326</v>
      </c>
      <c r="L105" s="134" t="n">
        <v>654</v>
      </c>
      <c r="M105" s="142" t="n">
        <f aca="false">+(L105/K105-1)*100</f>
        <v>100.613496932515</v>
      </c>
    </row>
    <row r="106" customFormat="false" ht="12.65" hidden="false" customHeight="false" outlineLevel="0" collapsed="false">
      <c r="A106" s="145" t="s">
        <v>518</v>
      </c>
      <c r="B106" s="146" t="s">
        <v>519</v>
      </c>
      <c r="C106" s="1" t="s">
        <v>520</v>
      </c>
      <c r="D106" s="1" t="s">
        <v>521</v>
      </c>
      <c r="E106" s="140" t="n">
        <v>1048</v>
      </c>
      <c r="F106" s="88" t="n">
        <v>1186</v>
      </c>
      <c r="G106" s="88" t="n">
        <v>1089</v>
      </c>
      <c r="H106" s="88" t="n">
        <v>1278</v>
      </c>
      <c r="I106" s="88" t="n">
        <v>886</v>
      </c>
      <c r="J106" s="88" t="n">
        <v>631</v>
      </c>
      <c r="K106" s="88" t="n">
        <v>664</v>
      </c>
      <c r="L106" s="134" t="n">
        <v>873</v>
      </c>
      <c r="M106" s="142" t="n">
        <f aca="false">+(L106/K106-1)*100</f>
        <v>31.4759036144578</v>
      </c>
    </row>
    <row r="107" customFormat="false" ht="12.65" hidden="false" customHeight="false" outlineLevel="0" collapsed="false">
      <c r="A107" s="143" t="s">
        <v>522</v>
      </c>
      <c r="B107" s="144" t="s">
        <v>523</v>
      </c>
      <c r="C107" s="1" t="s">
        <v>524</v>
      </c>
      <c r="D107" s="137" t="s">
        <v>525</v>
      </c>
      <c r="E107" s="140" t="n">
        <v>985</v>
      </c>
      <c r="F107" s="88" t="n">
        <v>1146</v>
      </c>
      <c r="G107" s="88" t="n">
        <v>982</v>
      </c>
      <c r="H107" s="88" t="n">
        <v>1798</v>
      </c>
      <c r="I107" s="88" t="n">
        <v>2417</v>
      </c>
      <c r="J107" s="88" t="n">
        <v>879</v>
      </c>
      <c r="K107" s="88" t="n">
        <v>782</v>
      </c>
      <c r="L107" s="134" t="n">
        <v>822</v>
      </c>
      <c r="M107" s="142" t="n">
        <f aca="false">+(L107/K107-1)*100</f>
        <v>5.1150895140665</v>
      </c>
    </row>
    <row r="108" customFormat="false" ht="12.65" hidden="false" customHeight="false" outlineLevel="0" collapsed="false">
      <c r="A108" s="145" t="s">
        <v>526</v>
      </c>
      <c r="B108" s="146" t="s">
        <v>527</v>
      </c>
      <c r="C108" s="1" t="s">
        <v>528</v>
      </c>
      <c r="D108" s="150" t="s">
        <v>529</v>
      </c>
      <c r="E108" s="140" t="n">
        <v>6</v>
      </c>
      <c r="F108" s="88" t="n">
        <v>18</v>
      </c>
      <c r="G108" s="88" t="n">
        <v>4</v>
      </c>
      <c r="H108" s="88" t="n">
        <v>14</v>
      </c>
      <c r="I108" s="88" t="n">
        <v>5</v>
      </c>
      <c r="J108" s="88" t="n">
        <v>4</v>
      </c>
      <c r="K108" s="88" t="n">
        <v>9</v>
      </c>
      <c r="L108" s="134" t="n">
        <v>7</v>
      </c>
      <c r="M108" s="142" t="n">
        <f aca="false">+(L108/K108-1)*100</f>
        <v>-22.2222222222222</v>
      </c>
    </row>
    <row r="109" customFormat="false" ht="12.65" hidden="false" customHeight="false" outlineLevel="0" collapsed="false">
      <c r="A109" s="143" t="s">
        <v>530</v>
      </c>
      <c r="B109" s="144" t="s">
        <v>531</v>
      </c>
      <c r="C109" s="1" t="s">
        <v>532</v>
      </c>
      <c r="D109" s="150" t="s">
        <v>533</v>
      </c>
      <c r="E109" s="140" t="n">
        <v>16</v>
      </c>
      <c r="F109" s="88" t="n">
        <v>14</v>
      </c>
      <c r="G109" s="88" t="n">
        <v>10</v>
      </c>
      <c r="H109" s="88" t="n">
        <v>7</v>
      </c>
      <c r="I109" s="88" t="n">
        <v>12</v>
      </c>
      <c r="J109" s="88" t="n">
        <v>24</v>
      </c>
      <c r="K109" s="88" t="n">
        <v>30</v>
      </c>
      <c r="L109" s="134" t="n">
        <v>37</v>
      </c>
      <c r="M109" s="142" t="n">
        <f aca="false">+(L109/K109-1)*100</f>
        <v>23.3333333333333</v>
      </c>
    </row>
    <row r="110" customFormat="false" ht="12.65" hidden="false" customHeight="false" outlineLevel="0" collapsed="false">
      <c r="A110" s="145" t="s">
        <v>534</v>
      </c>
      <c r="B110" s="146" t="s">
        <v>535</v>
      </c>
      <c r="C110" s="1" t="s">
        <v>536</v>
      </c>
      <c r="D110" s="1" t="s">
        <v>537</v>
      </c>
      <c r="E110" s="140" t="n">
        <v>18</v>
      </c>
      <c r="F110" s="88" t="n">
        <v>7</v>
      </c>
      <c r="G110" s="88" t="n">
        <v>9</v>
      </c>
      <c r="H110" s="88" t="n">
        <v>8</v>
      </c>
      <c r="I110" s="88" t="n">
        <v>27</v>
      </c>
      <c r="J110" s="88" t="n">
        <v>22</v>
      </c>
      <c r="K110" s="88" t="n">
        <v>13</v>
      </c>
      <c r="L110" s="134" t="n">
        <v>6</v>
      </c>
      <c r="M110" s="142" t="n">
        <f aca="false">+(L110/K110-1)*100</f>
        <v>-53.8461538461539</v>
      </c>
    </row>
    <row r="111" customFormat="false" ht="12.65" hidden="false" customHeight="false" outlineLevel="0" collapsed="false">
      <c r="A111" s="143" t="s">
        <v>538</v>
      </c>
      <c r="B111" s="144" t="s">
        <v>539</v>
      </c>
      <c r="C111" s="1" t="s">
        <v>540</v>
      </c>
      <c r="D111" s="1" t="s">
        <v>541</v>
      </c>
      <c r="E111" s="140" t="n">
        <v>1457</v>
      </c>
      <c r="F111" s="88" t="n">
        <v>1293</v>
      </c>
      <c r="G111" s="88" t="n">
        <v>659</v>
      </c>
      <c r="H111" s="88" t="n">
        <v>799</v>
      </c>
      <c r="I111" s="88" t="n">
        <v>605</v>
      </c>
      <c r="J111" s="88" t="n">
        <v>510</v>
      </c>
      <c r="K111" s="88" t="n">
        <v>299</v>
      </c>
      <c r="L111" s="134" t="n">
        <v>354</v>
      </c>
      <c r="M111" s="142" t="n">
        <f aca="false">+(L111/K111-1)*100</f>
        <v>18.3946488294314</v>
      </c>
    </row>
    <row r="112" customFormat="false" ht="12.65" hidden="false" customHeight="false" outlineLevel="0" collapsed="false">
      <c r="A112" s="143" t="s">
        <v>542</v>
      </c>
      <c r="B112" s="144" t="s">
        <v>543</v>
      </c>
      <c r="C112" s="1" t="s">
        <v>544</v>
      </c>
      <c r="D112" s="137" t="s">
        <v>545</v>
      </c>
      <c r="E112" s="140" t="n">
        <v>2</v>
      </c>
      <c r="G112" s="148" t="n">
        <v>2</v>
      </c>
      <c r="L112" s="134" t="n">
        <v>2</v>
      </c>
      <c r="M112" s="142"/>
    </row>
    <row r="113" customFormat="false" ht="12.65" hidden="false" customHeight="false" outlineLevel="0" collapsed="false">
      <c r="A113" s="145" t="s">
        <v>546</v>
      </c>
      <c r="B113" s="146" t="s">
        <v>547</v>
      </c>
      <c r="C113" s="1" t="s">
        <v>548</v>
      </c>
      <c r="D113" s="1" t="s">
        <v>549</v>
      </c>
      <c r="E113" s="153" t="n">
        <v>468</v>
      </c>
      <c r="F113" s="88" t="n">
        <v>618</v>
      </c>
      <c r="G113" s="88" t="n">
        <v>368</v>
      </c>
      <c r="H113" s="88" t="n">
        <v>706</v>
      </c>
      <c r="I113" s="88" t="n">
        <v>1247</v>
      </c>
      <c r="J113" s="88" t="n">
        <v>713</v>
      </c>
      <c r="K113" s="88" t="n">
        <v>700</v>
      </c>
      <c r="L113" s="134" t="n">
        <v>497</v>
      </c>
      <c r="M113" s="142" t="n">
        <f aca="false">+(L113/K113-1)*100</f>
        <v>-29</v>
      </c>
    </row>
    <row r="114" customFormat="false" ht="12.65" hidden="false" customHeight="false" outlineLevel="0" collapsed="false">
      <c r="A114" s="143" t="s">
        <v>550</v>
      </c>
      <c r="B114" s="144" t="s">
        <v>551</v>
      </c>
      <c r="C114" s="1" t="s">
        <v>552</v>
      </c>
      <c r="D114" s="1" t="s">
        <v>553</v>
      </c>
      <c r="E114" s="140" t="n">
        <v>175</v>
      </c>
      <c r="F114" s="88" t="n">
        <v>107</v>
      </c>
      <c r="G114" s="88" t="n">
        <v>72</v>
      </c>
      <c r="H114" s="88" t="n">
        <v>91</v>
      </c>
      <c r="I114" s="88" t="n">
        <v>208</v>
      </c>
      <c r="J114" s="88" t="n">
        <v>119</v>
      </c>
      <c r="K114" s="88" t="n">
        <v>142</v>
      </c>
      <c r="L114" s="134" t="n">
        <v>100</v>
      </c>
      <c r="M114" s="142" t="n">
        <f aca="false">+(L114/K114-1)*100</f>
        <v>-29.5774647887324</v>
      </c>
    </row>
    <row r="115" customFormat="false" ht="12.65" hidden="false" customHeight="false" outlineLevel="0" collapsed="false">
      <c r="A115" s="143" t="s">
        <v>554</v>
      </c>
      <c r="B115" s="144" t="s">
        <v>555</v>
      </c>
      <c r="C115" s="1" t="s">
        <v>556</v>
      </c>
      <c r="D115" s="137" t="s">
        <v>557</v>
      </c>
      <c r="E115" s="140" t="n">
        <v>2</v>
      </c>
      <c r="G115" s="88" t="n">
        <v>2</v>
      </c>
      <c r="H115" s="88" t="n">
        <v>6</v>
      </c>
      <c r="I115" s="88" t="n">
        <v>1</v>
      </c>
      <c r="J115" s="88" t="n">
        <v>4</v>
      </c>
      <c r="L115" s="134" t="n">
        <v>2</v>
      </c>
      <c r="M115" s="142"/>
    </row>
    <row r="116" customFormat="false" ht="12.65" hidden="false" customHeight="false" outlineLevel="0" collapsed="false">
      <c r="A116" s="143" t="s">
        <v>558</v>
      </c>
      <c r="B116" s="144" t="s">
        <v>559</v>
      </c>
      <c r="C116" s="1" t="s">
        <v>560</v>
      </c>
      <c r="D116" s="1" t="s">
        <v>561</v>
      </c>
      <c r="E116" s="140" t="n">
        <v>2</v>
      </c>
      <c r="F116" s="88" t="n">
        <v>56</v>
      </c>
      <c r="G116" s="88" t="n">
        <v>8</v>
      </c>
      <c r="H116" s="88" t="n">
        <v>33</v>
      </c>
      <c r="I116" s="88" t="n">
        <v>28</v>
      </c>
      <c r="J116" s="88" t="n">
        <v>16</v>
      </c>
      <c r="K116" s="88" t="n">
        <v>10</v>
      </c>
      <c r="L116" s="134" t="n">
        <v>17</v>
      </c>
      <c r="M116" s="142" t="n">
        <f aca="false">+(L116/K116-1)*100</f>
        <v>70</v>
      </c>
    </row>
    <row r="117" customFormat="false" ht="12.65" hidden="false" customHeight="false" outlineLevel="0" collapsed="false">
      <c r="A117" s="145" t="s">
        <v>562</v>
      </c>
      <c r="B117" s="146" t="s">
        <v>563</v>
      </c>
      <c r="C117" s="1" t="s">
        <v>564</v>
      </c>
      <c r="D117" s="137" t="s">
        <v>565</v>
      </c>
      <c r="E117" s="140"/>
      <c r="F117" s="88" t="n">
        <v>1</v>
      </c>
      <c r="G117" s="88" t="n">
        <v>4</v>
      </c>
      <c r="H117" s="88" t="n">
        <v>1</v>
      </c>
      <c r="L117" s="134" t="n">
        <v>1</v>
      </c>
      <c r="M117" s="142"/>
    </row>
    <row r="118" customFormat="false" ht="12.65" hidden="false" customHeight="false" outlineLevel="0" collapsed="false">
      <c r="A118" s="143" t="s">
        <v>566</v>
      </c>
      <c r="B118" s="144" t="s">
        <v>567</v>
      </c>
      <c r="C118" s="1" t="s">
        <v>568</v>
      </c>
      <c r="D118" s="1" t="s">
        <v>569</v>
      </c>
      <c r="E118" s="140" t="n">
        <v>132</v>
      </c>
      <c r="F118" s="88" t="n">
        <v>162</v>
      </c>
      <c r="G118" s="88" t="n">
        <v>124</v>
      </c>
      <c r="H118" s="88" t="n">
        <v>173</v>
      </c>
      <c r="I118" s="88" t="n">
        <v>146</v>
      </c>
      <c r="J118" s="88" t="n">
        <v>170</v>
      </c>
      <c r="K118" s="88" t="n">
        <v>187</v>
      </c>
      <c r="L118" s="134" t="n">
        <v>169</v>
      </c>
      <c r="M118" s="142" t="n">
        <f aca="false">+(L118/K118-1)*100</f>
        <v>-9.62566844919787</v>
      </c>
    </row>
    <row r="119" customFormat="false" ht="12.65" hidden="false" customHeight="false" outlineLevel="0" collapsed="false">
      <c r="A119" s="145" t="s">
        <v>570</v>
      </c>
      <c r="B119" s="146" t="s">
        <v>571</v>
      </c>
      <c r="C119" s="1" t="s">
        <v>572</v>
      </c>
      <c r="D119" s="137" t="s">
        <v>573</v>
      </c>
      <c r="E119" s="140" t="n">
        <v>1108</v>
      </c>
      <c r="F119" s="88" t="n">
        <v>1438</v>
      </c>
      <c r="G119" s="88" t="n">
        <v>1606</v>
      </c>
      <c r="H119" s="88" t="n">
        <v>4470</v>
      </c>
      <c r="I119" s="88" t="n">
        <v>5340</v>
      </c>
      <c r="J119" s="88" t="n">
        <v>7004</v>
      </c>
      <c r="K119" s="88" t="n">
        <v>5800</v>
      </c>
      <c r="L119" s="134" t="n">
        <v>4220</v>
      </c>
      <c r="M119" s="142" t="n">
        <f aca="false">+(L119/K119-1)*100</f>
        <v>-27.2413793103448</v>
      </c>
    </row>
    <row r="120" customFormat="false" ht="12.65" hidden="false" customHeight="false" outlineLevel="0" collapsed="false">
      <c r="A120" s="145" t="s">
        <v>574</v>
      </c>
      <c r="B120" s="146" t="s">
        <v>575</v>
      </c>
      <c r="C120" s="1" t="s">
        <v>576</v>
      </c>
      <c r="D120" s="1" t="s">
        <v>577</v>
      </c>
      <c r="E120" s="140" t="n">
        <v>2</v>
      </c>
      <c r="H120" s="88" t="n">
        <v>1</v>
      </c>
      <c r="K120" s="88" t="n">
        <v>5</v>
      </c>
      <c r="L120" s="134" t="n">
        <v>1</v>
      </c>
      <c r="M120" s="142" t="n">
        <f aca="false">+(L120/K120-1)*100</f>
        <v>-80</v>
      </c>
    </row>
    <row r="121" customFormat="false" ht="12.65" hidden="false" customHeight="false" outlineLevel="0" collapsed="false">
      <c r="A121" s="143" t="s">
        <v>578</v>
      </c>
      <c r="B121" s="144" t="s">
        <v>579</v>
      </c>
      <c r="C121" s="1" t="s">
        <v>580</v>
      </c>
      <c r="D121" s="137" t="s">
        <v>581</v>
      </c>
      <c r="E121" s="140" t="n">
        <v>5</v>
      </c>
      <c r="F121" s="88" t="n">
        <v>12</v>
      </c>
      <c r="G121" s="88" t="n">
        <v>5</v>
      </c>
      <c r="H121" s="88" t="n">
        <v>13</v>
      </c>
      <c r="I121" s="88" t="n">
        <v>10</v>
      </c>
      <c r="J121" s="88" t="n">
        <v>17</v>
      </c>
      <c r="K121" s="88" t="n">
        <v>13</v>
      </c>
      <c r="L121" s="134" t="n">
        <v>14</v>
      </c>
      <c r="M121" s="142" t="n">
        <f aca="false">+(L121/K121-1)*100</f>
        <v>7.69230769230769</v>
      </c>
    </row>
    <row r="122" customFormat="false" ht="12.65" hidden="false" customHeight="false" outlineLevel="0" collapsed="false">
      <c r="A122" s="145" t="s">
        <v>582</v>
      </c>
      <c r="B122" s="146" t="s">
        <v>583</v>
      </c>
      <c r="C122" s="1" t="s">
        <v>584</v>
      </c>
      <c r="D122" s="1" t="s">
        <v>585</v>
      </c>
      <c r="E122" s="140" t="n">
        <v>347</v>
      </c>
      <c r="F122" s="88" t="n">
        <v>327</v>
      </c>
      <c r="G122" s="88" t="n">
        <v>186</v>
      </c>
      <c r="H122" s="88" t="n">
        <v>314</v>
      </c>
      <c r="I122" s="88" t="n">
        <v>139</v>
      </c>
      <c r="J122" s="88" t="n">
        <v>185</v>
      </c>
      <c r="K122" s="88" t="n">
        <v>202</v>
      </c>
      <c r="L122" s="134" t="n">
        <v>714</v>
      </c>
      <c r="M122" s="142" t="n">
        <f aca="false">+(L122/K122-1)*100</f>
        <v>253.465346534653</v>
      </c>
    </row>
    <row r="123" customFormat="false" ht="12.65" hidden="false" customHeight="false" outlineLevel="0" collapsed="false">
      <c r="A123" s="143" t="s">
        <v>586</v>
      </c>
      <c r="B123" s="144" t="s">
        <v>587</v>
      </c>
      <c r="C123" s="1" t="s">
        <v>588</v>
      </c>
      <c r="D123" s="1" t="s">
        <v>589</v>
      </c>
      <c r="E123" s="140" t="n">
        <v>21</v>
      </c>
      <c r="F123" s="88" t="n">
        <v>14</v>
      </c>
      <c r="G123" s="88" t="n">
        <v>9</v>
      </c>
      <c r="H123" s="88" t="n">
        <v>23</v>
      </c>
      <c r="I123" s="88" t="n">
        <v>25</v>
      </c>
      <c r="J123" s="88" t="n">
        <v>34</v>
      </c>
      <c r="K123" s="88" t="n">
        <v>37</v>
      </c>
      <c r="L123" s="134" t="n">
        <v>42</v>
      </c>
      <c r="M123" s="142" t="n">
        <f aca="false">+(L123/K123-1)*100</f>
        <v>13.5135135135135</v>
      </c>
    </row>
    <row r="124" customFormat="false" ht="12.65" hidden="false" customHeight="false" outlineLevel="0" collapsed="false">
      <c r="A124" s="145" t="s">
        <v>590</v>
      </c>
      <c r="B124" s="146" t="s">
        <v>591</v>
      </c>
      <c r="C124" s="1" t="s">
        <v>592</v>
      </c>
      <c r="D124" s="137" t="s">
        <v>593</v>
      </c>
      <c r="E124" s="140" t="n">
        <v>6</v>
      </c>
      <c r="F124" s="88" t="n">
        <v>5</v>
      </c>
      <c r="G124" s="88" t="n">
        <v>6</v>
      </c>
      <c r="H124" s="141" t="n">
        <v>7</v>
      </c>
      <c r="I124" s="141" t="n">
        <v>3</v>
      </c>
      <c r="J124" s="141" t="n">
        <v>13</v>
      </c>
      <c r="K124" s="141" t="n">
        <v>5</v>
      </c>
      <c r="L124" s="134" t="n">
        <v>16</v>
      </c>
      <c r="M124" s="142" t="n">
        <f aca="false">+(L124/K124-1)*100</f>
        <v>220</v>
      </c>
    </row>
    <row r="125" customFormat="false" ht="12.65" hidden="false" customHeight="false" outlineLevel="0" collapsed="false">
      <c r="A125" s="143" t="s">
        <v>594</v>
      </c>
      <c r="B125" s="144" t="s">
        <v>595</v>
      </c>
      <c r="C125" s="1" t="s">
        <v>596</v>
      </c>
      <c r="D125" s="150" t="s">
        <v>597</v>
      </c>
      <c r="E125" s="140" t="n">
        <v>10</v>
      </c>
      <c r="F125" s="88" t="n">
        <v>3</v>
      </c>
      <c r="G125" s="88" t="n">
        <v>4</v>
      </c>
      <c r="H125" s="88" t="n">
        <v>19</v>
      </c>
      <c r="I125" s="88" t="n">
        <v>7</v>
      </c>
      <c r="J125" s="88" t="n">
        <v>8</v>
      </c>
      <c r="K125" s="88" t="n">
        <v>11</v>
      </c>
      <c r="L125" s="134" t="n">
        <v>9</v>
      </c>
      <c r="M125" s="142" t="n">
        <f aca="false">+(L125/K125-1)*100</f>
        <v>-18.1818181818182</v>
      </c>
    </row>
    <row r="126" customFormat="false" ht="12.65" hidden="false" customHeight="false" outlineLevel="0" collapsed="false">
      <c r="A126" s="145" t="s">
        <v>598</v>
      </c>
      <c r="B126" s="146" t="s">
        <v>599</v>
      </c>
      <c r="C126" s="1" t="s">
        <v>600</v>
      </c>
      <c r="D126" s="1" t="s">
        <v>601</v>
      </c>
      <c r="E126" s="153" t="n">
        <v>128</v>
      </c>
      <c r="F126" s="88" t="n">
        <v>111</v>
      </c>
      <c r="G126" s="88" t="n">
        <v>169</v>
      </c>
      <c r="H126" s="88" t="n">
        <v>279</v>
      </c>
      <c r="I126" s="88" t="n">
        <v>282</v>
      </c>
      <c r="J126" s="88" t="n">
        <v>381</v>
      </c>
      <c r="K126" s="88" t="n">
        <v>364</v>
      </c>
      <c r="L126" s="134" t="n">
        <v>317</v>
      </c>
      <c r="M126" s="142" t="n">
        <f aca="false">+(L126/K126-1)*100</f>
        <v>-12.9120879120879</v>
      </c>
    </row>
    <row r="127" customFormat="false" ht="12.65" hidden="false" customHeight="false" outlineLevel="0" collapsed="false">
      <c r="A127" s="143" t="s">
        <v>602</v>
      </c>
      <c r="B127" s="144" t="s">
        <v>603</v>
      </c>
      <c r="C127" s="1" t="s">
        <v>604</v>
      </c>
      <c r="D127" s="1" t="s">
        <v>605</v>
      </c>
      <c r="E127" s="140" t="n">
        <v>29</v>
      </c>
      <c r="F127" s="88" t="n">
        <v>20</v>
      </c>
      <c r="G127" s="88" t="n">
        <v>26</v>
      </c>
      <c r="H127" s="88" t="n">
        <v>25</v>
      </c>
      <c r="I127" s="88" t="n">
        <v>13</v>
      </c>
      <c r="J127" s="88" t="n">
        <v>19</v>
      </c>
      <c r="K127" s="88" t="n">
        <v>16</v>
      </c>
      <c r="L127" s="134" t="n">
        <v>19</v>
      </c>
      <c r="M127" s="142" t="n">
        <f aca="false">+(L127/K127-1)*100</f>
        <v>18.75</v>
      </c>
    </row>
    <row r="128" customFormat="false" ht="12.65" hidden="false" customHeight="false" outlineLevel="0" collapsed="false">
      <c r="A128" s="143" t="s">
        <v>606</v>
      </c>
      <c r="B128" s="144" t="s">
        <v>607</v>
      </c>
      <c r="C128" s="1" t="s">
        <v>608</v>
      </c>
      <c r="D128" s="1" t="s">
        <v>609</v>
      </c>
      <c r="E128" s="140" t="n">
        <v>1634</v>
      </c>
      <c r="F128" s="88" t="n">
        <v>1099</v>
      </c>
      <c r="G128" s="88" t="n">
        <v>722</v>
      </c>
      <c r="H128" s="88" t="n">
        <v>699</v>
      </c>
      <c r="I128" s="88" t="n">
        <v>554</v>
      </c>
      <c r="J128" s="88" t="n">
        <v>661</v>
      </c>
      <c r="K128" s="88" t="n">
        <v>645</v>
      </c>
      <c r="L128" s="134" t="n">
        <v>976</v>
      </c>
      <c r="M128" s="142" t="n">
        <f aca="false">+(L128/K128-1)*100</f>
        <v>51.3178294573643</v>
      </c>
    </row>
    <row r="129" customFormat="false" ht="12.65" hidden="false" customHeight="false" outlineLevel="0" collapsed="false">
      <c r="A129" s="145" t="s">
        <v>610</v>
      </c>
      <c r="B129" s="146" t="s">
        <v>611</v>
      </c>
      <c r="C129" s="1" t="s">
        <v>612</v>
      </c>
      <c r="D129" s="1" t="s">
        <v>613</v>
      </c>
      <c r="E129" s="140" t="n">
        <v>48</v>
      </c>
      <c r="F129" s="88" t="n">
        <v>78</v>
      </c>
      <c r="G129" s="88" t="n">
        <v>60</v>
      </c>
      <c r="H129" s="88" t="n">
        <v>96</v>
      </c>
      <c r="I129" s="88" t="n">
        <v>31</v>
      </c>
      <c r="J129" s="88" t="n">
        <v>57</v>
      </c>
      <c r="K129" s="88" t="n">
        <v>37</v>
      </c>
      <c r="L129" s="134" t="n">
        <v>46</v>
      </c>
      <c r="M129" s="142" t="n">
        <f aca="false">+(L129/K129-1)*100</f>
        <v>24.3243243243243</v>
      </c>
    </row>
    <row r="130" customFormat="false" ht="12.65" hidden="false" customHeight="false" outlineLevel="0" collapsed="false">
      <c r="A130" s="143" t="s">
        <v>614</v>
      </c>
      <c r="B130" s="144" t="s">
        <v>615</v>
      </c>
      <c r="C130" s="1" t="s">
        <v>616</v>
      </c>
      <c r="D130" s="1" t="s">
        <v>617</v>
      </c>
      <c r="E130" s="140" t="n">
        <v>3</v>
      </c>
      <c r="F130" s="88" t="n">
        <v>10</v>
      </c>
      <c r="G130" s="88" t="n">
        <v>9</v>
      </c>
      <c r="H130" s="141" t="n">
        <v>13</v>
      </c>
      <c r="I130" s="141" t="n">
        <v>10</v>
      </c>
      <c r="J130" s="141" t="n">
        <v>12</v>
      </c>
      <c r="K130" s="141" t="n">
        <v>14</v>
      </c>
      <c r="L130" s="134" t="n">
        <v>12</v>
      </c>
      <c r="M130" s="142" t="n">
        <f aca="false">+(L130/K130-1)*100</f>
        <v>-14.2857142857143</v>
      </c>
    </row>
    <row r="131" customFormat="false" ht="12.65" hidden="false" customHeight="false" outlineLevel="0" collapsed="false">
      <c r="A131" s="143" t="s">
        <v>618</v>
      </c>
      <c r="B131" s="144" t="s">
        <v>619</v>
      </c>
      <c r="C131" s="1" t="s">
        <v>620</v>
      </c>
      <c r="D131" s="137" t="s">
        <v>621</v>
      </c>
      <c r="E131" s="140" t="n">
        <v>8</v>
      </c>
      <c r="G131" s="148" t="n">
        <v>2</v>
      </c>
      <c r="H131" s="88" t="n">
        <v>1</v>
      </c>
      <c r="I131" s="88" t="n">
        <v>2</v>
      </c>
      <c r="J131" s="88" t="n">
        <v>1</v>
      </c>
      <c r="K131" s="88" t="n">
        <v>2</v>
      </c>
      <c r="L131" s="134" t="n">
        <v>2</v>
      </c>
      <c r="M131" s="142" t="n">
        <f aca="false">+(L131/K131-1)*100</f>
        <v>0</v>
      </c>
    </row>
    <row r="132" customFormat="false" ht="12.65" hidden="false" customHeight="false" outlineLevel="0" collapsed="false">
      <c r="A132" s="157" t="s">
        <v>622</v>
      </c>
      <c r="B132" s="158" t="s">
        <v>623</v>
      </c>
      <c r="C132" s="1" t="s">
        <v>624</v>
      </c>
      <c r="D132" s="1" t="s">
        <v>625</v>
      </c>
      <c r="E132" s="140"/>
      <c r="F132" s="88" t="n">
        <v>5</v>
      </c>
      <c r="G132" s="88" t="n">
        <v>3</v>
      </c>
      <c r="H132" s="88" t="n">
        <v>6</v>
      </c>
      <c r="I132" s="88" t="n">
        <v>5</v>
      </c>
      <c r="J132" s="88" t="n">
        <v>5</v>
      </c>
      <c r="K132" s="88" t="n">
        <v>4</v>
      </c>
      <c r="L132" s="134" t="n">
        <v>10</v>
      </c>
      <c r="M132" s="142" t="n">
        <f aca="false">+(L132/K132-1)*100</f>
        <v>150</v>
      </c>
    </row>
    <row r="133" customFormat="false" ht="12.65" hidden="false" customHeight="false" outlineLevel="0" collapsed="false">
      <c r="A133" s="159"/>
      <c r="B133" s="160"/>
      <c r="C133" s="1" t="s">
        <v>626</v>
      </c>
      <c r="D133" s="1" t="s">
        <v>14</v>
      </c>
      <c r="E133" s="140" t="n">
        <v>55316</v>
      </c>
      <c r="F133" s="88" t="n">
        <v>59069</v>
      </c>
      <c r="G133" s="88" t="n">
        <v>46030</v>
      </c>
      <c r="H133" s="88" t="n">
        <v>68243</v>
      </c>
      <c r="I133" s="88" t="n">
        <v>61552</v>
      </c>
      <c r="J133" s="88" t="n">
        <v>64685</v>
      </c>
      <c r="K133" s="88" t="n">
        <v>56497</v>
      </c>
      <c r="L133" s="134" t="n">
        <v>60065</v>
      </c>
      <c r="M133" s="142" t="n">
        <f aca="false">+(L133/K133-1)*100</f>
        <v>6.31537957767669</v>
      </c>
    </row>
  </sheetData>
  <autoFilter ref="A1:M133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6"/>
  <sheetViews>
    <sheetView showFormulas="false" showGridLines="true" showRowColHeaders="true" showZeros="true" rightToLeft="false" tabSelected="false" showOutlineSymbols="true" defaultGridColor="true" view="normal" topLeftCell="A1" colorId="64" zoomScale="131" zoomScaleNormal="131" zoomScalePageLayoutView="100" workbookViewId="0">
      <selection pane="topLeft" activeCell="H11" activeCellId="0" sqref="H11"/>
    </sheetView>
  </sheetViews>
  <sheetFormatPr defaultColWidth="11.61328125" defaultRowHeight="12" customHeight="true" zeroHeight="false" outlineLevelRow="0" outlineLevelCol="0"/>
  <cols>
    <col collapsed="false" customWidth="true" hidden="false" outlineLevel="0" max="1" min="1" style="2" width="22.61"/>
    <col collapsed="false" customWidth="true" hidden="false" outlineLevel="0" max="8" min="2" style="1" width="5.19"/>
    <col collapsed="false" customWidth="true" hidden="false" outlineLevel="0" max="13" min="9" style="0" width="5.19"/>
    <col collapsed="false" customWidth="true" hidden="false" outlineLevel="0" max="14" min="14" style="0" width="6.41"/>
  </cols>
  <sheetData>
    <row r="1" customFormat="false" ht="12.65" hidden="false" customHeight="false" outlineLevel="0" collapsed="false">
      <c r="A1" s="161" t="s">
        <v>627</v>
      </c>
      <c r="B1" s="162" t="n">
        <v>2014</v>
      </c>
      <c r="C1" s="162" t="n">
        <v>2015</v>
      </c>
      <c r="D1" s="162" t="n">
        <v>2016</v>
      </c>
      <c r="E1" s="162" t="n">
        <v>2017</v>
      </c>
      <c r="F1" s="162" t="n">
        <v>2018</v>
      </c>
      <c r="G1" s="162" t="n">
        <v>2019</v>
      </c>
      <c r="H1" s="162" t="n">
        <v>2020</v>
      </c>
      <c r="I1" s="163" t="n">
        <v>2021</v>
      </c>
      <c r="J1" s="163" t="n">
        <v>2022</v>
      </c>
      <c r="K1" s="163" t="n">
        <v>2023</v>
      </c>
      <c r="L1" s="163" t="n">
        <v>2024</v>
      </c>
      <c r="M1" s="164" t="n">
        <v>2025</v>
      </c>
      <c r="N1" s="165" t="s">
        <v>628</v>
      </c>
    </row>
    <row r="2" customFormat="false" ht="12.65" hidden="true" customHeight="false" outlineLevel="0" collapsed="false">
      <c r="A2" s="166" t="s">
        <v>629</v>
      </c>
      <c r="B2" s="167" t="n">
        <v>83.7</v>
      </c>
      <c r="C2" s="167" t="n">
        <v>85.8</v>
      </c>
      <c r="D2" s="167" t="n">
        <v>86.1</v>
      </c>
      <c r="E2" s="167" t="n">
        <v>83.7</v>
      </c>
      <c r="F2" s="167" t="n">
        <v>87.1</v>
      </c>
      <c r="G2" s="167"/>
      <c r="H2" s="167"/>
      <c r="I2" s="102"/>
      <c r="J2" s="102"/>
      <c r="K2" s="102"/>
      <c r="L2" s="102"/>
      <c r="M2" s="103"/>
      <c r="N2" s="168"/>
    </row>
    <row r="3" customFormat="false" ht="12.65" hidden="false" customHeight="false" outlineLevel="0" collapsed="false">
      <c r="A3" s="169" t="s">
        <v>630</v>
      </c>
      <c r="B3" s="170" t="n">
        <v>25825</v>
      </c>
      <c r="C3" s="170" t="n">
        <v>29181</v>
      </c>
      <c r="D3" s="170" t="n">
        <v>30193</v>
      </c>
      <c r="E3" s="170" t="n">
        <v>42749</v>
      </c>
      <c r="F3" s="170" t="n">
        <v>42620</v>
      </c>
      <c r="G3" s="170" t="n">
        <v>51181</v>
      </c>
      <c r="H3" s="170" t="n">
        <v>39788</v>
      </c>
      <c r="I3" s="105" t="n">
        <v>61015</v>
      </c>
      <c r="J3" s="105" t="n">
        <v>58655</v>
      </c>
      <c r="K3" s="105" t="n">
        <v>55979</v>
      </c>
      <c r="L3" s="105" t="n">
        <v>50350</v>
      </c>
      <c r="M3" s="106" t="n">
        <v>60742</v>
      </c>
      <c r="N3" s="171" t="n">
        <f aca="false">+M3/L3-1</f>
        <v>0.206395233366435</v>
      </c>
    </row>
    <row r="4" customFormat="false" ht="12.65" hidden="false" customHeight="false" outlineLevel="0" collapsed="false">
      <c r="A4" s="166" t="s">
        <v>631</v>
      </c>
      <c r="B4" s="167" t="n">
        <v>30651</v>
      </c>
      <c r="C4" s="167" t="n">
        <v>28627</v>
      </c>
      <c r="D4" s="167" t="n">
        <v>29324</v>
      </c>
      <c r="E4" s="167" t="n">
        <v>44989</v>
      </c>
      <c r="F4" s="167" t="n">
        <v>46639</v>
      </c>
      <c r="G4" s="167" t="n">
        <v>51888</v>
      </c>
      <c r="H4" s="167" t="n">
        <v>42261</v>
      </c>
      <c r="I4" s="102" t="n">
        <v>62890</v>
      </c>
      <c r="J4" s="102" t="n">
        <v>58256</v>
      </c>
      <c r="K4" s="102" t="n">
        <v>61183</v>
      </c>
      <c r="L4" s="102" t="n">
        <v>50731</v>
      </c>
      <c r="M4" s="103" t="n">
        <v>59730</v>
      </c>
      <c r="N4" s="172" t="n">
        <f aca="false">+M4/L4-1</f>
        <v>0.177386607794051</v>
      </c>
    </row>
    <row r="5" customFormat="false" ht="12.65" hidden="false" customHeight="false" outlineLevel="0" collapsed="false">
      <c r="A5" s="169" t="s">
        <v>632</v>
      </c>
      <c r="B5" s="170" t="n">
        <v>27925</v>
      </c>
      <c r="C5" s="170" t="n">
        <v>25933</v>
      </c>
      <c r="D5" s="170" t="n">
        <v>28217</v>
      </c>
      <c r="E5" s="170" t="n">
        <v>43466</v>
      </c>
      <c r="F5" s="170" t="n">
        <v>44985</v>
      </c>
      <c r="G5" s="170" t="n">
        <v>48789</v>
      </c>
      <c r="H5" s="170" t="n">
        <v>40105</v>
      </c>
      <c r="I5" s="105" t="n">
        <v>59981</v>
      </c>
      <c r="J5" s="105" t="n">
        <v>55250</v>
      </c>
      <c r="K5" s="105" t="n">
        <v>59415</v>
      </c>
      <c r="L5" s="105" t="n">
        <v>49075</v>
      </c>
      <c r="M5" s="106" t="n">
        <v>56312</v>
      </c>
      <c r="N5" s="171" t="n">
        <f aca="false">+M5/L5-1</f>
        <v>0.147468160978095</v>
      </c>
    </row>
    <row r="6" customFormat="false" ht="12.65" hidden="false" customHeight="false" outlineLevel="0" collapsed="false">
      <c r="A6" s="173" t="s">
        <v>633</v>
      </c>
      <c r="B6" s="174" t="n">
        <f aca="false">B4-B5</f>
        <v>2726</v>
      </c>
      <c r="C6" s="174" t="n">
        <f aca="false">C4-C5</f>
        <v>2694</v>
      </c>
      <c r="D6" s="174" t="n">
        <f aca="false">D4-D5</f>
        <v>1107</v>
      </c>
      <c r="E6" s="174" t="n">
        <f aca="false">E4-E5</f>
        <v>1523</v>
      </c>
      <c r="F6" s="174" t="n">
        <f aca="false">F4-F5</f>
        <v>1654</v>
      </c>
      <c r="G6" s="174" t="n">
        <f aca="false">G4-G5</f>
        <v>3099</v>
      </c>
      <c r="H6" s="174" t="n">
        <f aca="false">H4-H5</f>
        <v>2156</v>
      </c>
      <c r="I6" s="175" t="n">
        <f aca="false">+I4-I5</f>
        <v>2909</v>
      </c>
      <c r="J6" s="175" t="n">
        <f aca="false">+J4-J5</f>
        <v>3006</v>
      </c>
      <c r="K6" s="175" t="n">
        <f aca="false">+K4-K5</f>
        <v>1768</v>
      </c>
      <c r="L6" s="175" t="n">
        <f aca="false">+L4-L5</f>
        <v>1656</v>
      </c>
      <c r="M6" s="175" t="n">
        <f aca="false">+M4-M5</f>
        <v>3418</v>
      </c>
      <c r="N6" s="176" t="n">
        <f aca="false">+M6/L6-1</f>
        <v>1.06400966183575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36"/>
  <sheetViews>
    <sheetView showFormulas="false" showGridLines="true" showRowColHeaders="true" showZeros="true" rightToLeft="false" tabSelected="false" showOutlineSymbols="true" defaultGridColor="true" view="normal" topLeftCell="A1" colorId="64" zoomScale="137" zoomScaleNormal="137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177" width="7.8"/>
    <col collapsed="false" customWidth="true" hidden="false" outlineLevel="0" max="2" min="2" style="177" width="18.08"/>
    <col collapsed="false" customWidth="true" hidden="false" outlineLevel="0" max="3" min="3" style="177" width="9.02"/>
    <col collapsed="false" customWidth="true" hidden="false" outlineLevel="0" max="4" min="4" style="177" width="11.46"/>
    <col collapsed="false" customWidth="true" hidden="false" outlineLevel="0" max="5" min="5" style="177" width="6.76"/>
    <col collapsed="false" customWidth="true" hidden="false" outlineLevel="0" max="6" min="6" style="177" width="6.94"/>
    <col collapsed="false" customWidth="true" hidden="false" outlineLevel="0" max="7" min="7" style="177" width="10.94"/>
    <col collapsed="false" customWidth="true" hidden="false" outlineLevel="0" max="8" min="8" style="177" width="9.37"/>
    <col collapsed="false" customWidth="true" hidden="false" outlineLevel="0" max="9" min="9" style="178" width="6.58"/>
  </cols>
  <sheetData>
    <row r="1" customFormat="false" ht="12.8" hidden="false" customHeight="false" outlineLevel="0" collapsed="false">
      <c r="A1" s="179" t="s">
        <v>634</v>
      </c>
      <c r="B1" s="179" t="s">
        <v>635</v>
      </c>
      <c r="C1" s="179" t="s">
        <v>636</v>
      </c>
      <c r="D1" s="179" t="s">
        <v>637</v>
      </c>
      <c r="E1" s="179" t="s">
        <v>496</v>
      </c>
      <c r="F1" s="179" t="s">
        <v>638</v>
      </c>
      <c r="G1" s="179" t="s">
        <v>639</v>
      </c>
      <c r="H1" s="179" t="s">
        <v>640</v>
      </c>
      <c r="I1" s="180" t="s">
        <v>641</v>
      </c>
    </row>
    <row r="2" customFormat="false" ht="12.8" hidden="false" customHeight="false" outlineLevel="0" collapsed="false">
      <c r="A2" s="181" t="s">
        <v>107</v>
      </c>
      <c r="B2" s="181" t="s">
        <v>642</v>
      </c>
      <c r="C2" s="181" t="n">
        <v>3451</v>
      </c>
      <c r="D2" s="181" t="n">
        <v>3977</v>
      </c>
      <c r="E2" s="181" t="n">
        <v>1037</v>
      </c>
      <c r="F2" s="181" t="n">
        <v>247</v>
      </c>
      <c r="G2" s="181" t="n">
        <f aca="false">SUM(E2:F2)</f>
        <v>1284</v>
      </c>
      <c r="H2" s="181" t="n">
        <f aca="false">+D2-G2</f>
        <v>2693</v>
      </c>
      <c r="I2" s="182" t="n">
        <f aca="false">+G2/D2*100</f>
        <v>32.2856424440533</v>
      </c>
    </row>
    <row r="3" customFormat="false" ht="12.8" hidden="false" customHeight="false" outlineLevel="0" collapsed="false">
      <c r="A3" s="183" t="s">
        <v>111</v>
      </c>
      <c r="B3" s="183" t="s">
        <v>643</v>
      </c>
      <c r="C3" s="183" t="n">
        <v>496</v>
      </c>
      <c r="D3" s="183" t="n">
        <v>504</v>
      </c>
      <c r="E3" s="183" t="n">
        <v>3</v>
      </c>
      <c r="F3" s="183" t="n">
        <v>42</v>
      </c>
      <c r="G3" s="183" t="n">
        <f aca="false">SUM(E3:F3)</f>
        <v>45</v>
      </c>
      <c r="H3" s="183" t="n">
        <f aca="false">+D3-G3</f>
        <v>459</v>
      </c>
      <c r="I3" s="184" t="n">
        <f aca="false">+G3/D3*100</f>
        <v>8.92857142857143</v>
      </c>
    </row>
    <row r="4" customFormat="false" ht="12.8" hidden="false" customHeight="false" outlineLevel="0" collapsed="false">
      <c r="A4" s="181" t="s">
        <v>115</v>
      </c>
      <c r="B4" s="181" t="s">
        <v>644</v>
      </c>
      <c r="C4" s="181" t="n">
        <v>1119</v>
      </c>
      <c r="D4" s="181" t="n">
        <v>986</v>
      </c>
      <c r="E4" s="181" t="n">
        <v>22</v>
      </c>
      <c r="F4" s="181" t="n">
        <v>24</v>
      </c>
      <c r="G4" s="181" t="n">
        <f aca="false">SUM(E4:F4)</f>
        <v>46</v>
      </c>
      <c r="H4" s="181" t="n">
        <f aca="false">+D4-G4</f>
        <v>940</v>
      </c>
      <c r="I4" s="182" t="n">
        <f aca="false">+G4/D4*100</f>
        <v>4.66531440162272</v>
      </c>
    </row>
    <row r="5" customFormat="false" ht="12.8" hidden="false" customHeight="false" outlineLevel="0" collapsed="false">
      <c r="A5" s="183" t="s">
        <v>119</v>
      </c>
      <c r="B5" s="183" t="s">
        <v>645</v>
      </c>
      <c r="C5" s="183" t="n">
        <v>2030</v>
      </c>
      <c r="D5" s="183" t="n">
        <v>1173</v>
      </c>
      <c r="E5" s="183" t="n">
        <v>61</v>
      </c>
      <c r="F5" s="183" t="n">
        <v>123</v>
      </c>
      <c r="G5" s="183" t="n">
        <f aca="false">SUM(E5:F5)</f>
        <v>184</v>
      </c>
      <c r="H5" s="183" t="n">
        <f aca="false">+D5-G5</f>
        <v>989</v>
      </c>
      <c r="I5" s="184" t="n">
        <f aca="false">+G5/D5*100</f>
        <v>15.6862745098039</v>
      </c>
    </row>
    <row r="6" customFormat="false" ht="12.8" hidden="false" customHeight="false" outlineLevel="0" collapsed="false">
      <c r="A6" s="181" t="s">
        <v>123</v>
      </c>
      <c r="B6" s="181" t="s">
        <v>646</v>
      </c>
      <c r="C6" s="181" t="n">
        <v>12</v>
      </c>
      <c r="D6" s="181" t="n">
        <v>9</v>
      </c>
      <c r="E6" s="181"/>
      <c r="F6" s="181" t="n">
        <v>2</v>
      </c>
      <c r="G6" s="181" t="n">
        <f aca="false">SUM(E6:F6)</f>
        <v>2</v>
      </c>
      <c r="H6" s="181" t="n">
        <f aca="false">+D6-G6</f>
        <v>7</v>
      </c>
      <c r="I6" s="182" t="n">
        <f aca="false">+G6/D6*100</f>
        <v>22.2222222222222</v>
      </c>
    </row>
    <row r="7" customFormat="false" ht="12.8" hidden="false" customHeight="false" outlineLevel="0" collapsed="false">
      <c r="A7" s="183" t="s">
        <v>127</v>
      </c>
      <c r="B7" s="183" t="s">
        <v>647</v>
      </c>
      <c r="C7" s="183" t="n">
        <v>265</v>
      </c>
      <c r="D7" s="183" t="n">
        <v>217</v>
      </c>
      <c r="E7" s="183" t="n">
        <v>28</v>
      </c>
      <c r="F7" s="183" t="n">
        <v>13</v>
      </c>
      <c r="G7" s="183" t="n">
        <f aca="false">SUM(E7:F7)</f>
        <v>41</v>
      </c>
      <c r="H7" s="183" t="n">
        <f aca="false">+D7-G7</f>
        <v>176</v>
      </c>
      <c r="I7" s="184" t="n">
        <f aca="false">+G7/D7*100</f>
        <v>18.8940092165899</v>
      </c>
    </row>
    <row r="8" customFormat="false" ht="12.8" hidden="false" customHeight="false" outlineLevel="0" collapsed="false">
      <c r="A8" s="181" t="s">
        <v>131</v>
      </c>
      <c r="B8" s="181" t="s">
        <v>648</v>
      </c>
      <c r="C8" s="181" t="n">
        <v>38</v>
      </c>
      <c r="D8" s="181" t="n">
        <v>33</v>
      </c>
      <c r="E8" s="181"/>
      <c r="F8" s="181"/>
      <c r="G8" s="181" t="n">
        <f aca="false">SUM(E8:F8)</f>
        <v>0</v>
      </c>
      <c r="H8" s="181" t="n">
        <f aca="false">+D8-G8</f>
        <v>33</v>
      </c>
      <c r="I8" s="182" t="n">
        <f aca="false">+G8/D8*100</f>
        <v>0</v>
      </c>
    </row>
    <row r="9" customFormat="false" ht="12.8" hidden="false" customHeight="false" outlineLevel="0" collapsed="false">
      <c r="A9" s="183" t="s">
        <v>135</v>
      </c>
      <c r="B9" s="183" t="s">
        <v>649</v>
      </c>
      <c r="C9" s="183" t="n">
        <v>4666</v>
      </c>
      <c r="D9" s="183" t="n">
        <v>4418</v>
      </c>
      <c r="E9" s="183" t="n">
        <v>576</v>
      </c>
      <c r="F9" s="183" t="n">
        <v>158</v>
      </c>
      <c r="G9" s="183" t="n">
        <f aca="false">SUM(E9:F9)</f>
        <v>734</v>
      </c>
      <c r="H9" s="183" t="n">
        <f aca="false">+D9-G9</f>
        <v>3684</v>
      </c>
      <c r="I9" s="184" t="n">
        <f aca="false">+G9/D9*100</f>
        <v>16.6138524219104</v>
      </c>
    </row>
    <row r="10" customFormat="false" ht="12.8" hidden="false" customHeight="false" outlineLevel="0" collapsed="false">
      <c r="A10" s="181" t="s">
        <v>139</v>
      </c>
      <c r="B10" s="181" t="s">
        <v>140</v>
      </c>
      <c r="C10" s="181" t="n">
        <v>184</v>
      </c>
      <c r="D10" s="181" t="n">
        <v>170</v>
      </c>
      <c r="E10" s="181" t="n">
        <v>34</v>
      </c>
      <c r="F10" s="181" t="n">
        <v>42</v>
      </c>
      <c r="G10" s="181" t="n">
        <v>76</v>
      </c>
      <c r="H10" s="181" t="n">
        <f aca="false">+D10-G10</f>
        <v>94</v>
      </c>
      <c r="I10" s="182" t="n">
        <f aca="false">+G10/D10*100</f>
        <v>44.7058823529412</v>
      </c>
    </row>
    <row r="11" customFormat="false" ht="12.8" hidden="false" customHeight="false" outlineLevel="0" collapsed="false">
      <c r="A11" s="183" t="s">
        <v>143</v>
      </c>
      <c r="B11" s="183" t="s">
        <v>650</v>
      </c>
      <c r="C11" s="183" t="n">
        <v>2</v>
      </c>
      <c r="D11" s="183" t="n">
        <v>2</v>
      </c>
      <c r="E11" s="183"/>
      <c r="F11" s="183"/>
      <c r="G11" s="183" t="n">
        <f aca="false">SUM(E11:F11)</f>
        <v>0</v>
      </c>
      <c r="H11" s="183" t="n">
        <f aca="false">+D11-G11</f>
        <v>2</v>
      </c>
      <c r="I11" s="184" t="n">
        <f aca="false">+G11/D11*100</f>
        <v>0</v>
      </c>
    </row>
    <row r="12" customFormat="false" ht="12.8" hidden="false" customHeight="false" outlineLevel="0" collapsed="false">
      <c r="A12" s="181" t="s">
        <v>151</v>
      </c>
      <c r="B12" s="181" t="s">
        <v>152</v>
      </c>
      <c r="C12" s="181" t="n">
        <v>53</v>
      </c>
      <c r="D12" s="181" t="n">
        <v>72</v>
      </c>
      <c r="E12" s="181" t="n">
        <v>13</v>
      </c>
      <c r="F12" s="181" t="n">
        <v>8</v>
      </c>
      <c r="G12" s="181" t="n">
        <v>21</v>
      </c>
      <c r="H12" s="181" t="n">
        <f aca="false">+D12-G12</f>
        <v>51</v>
      </c>
      <c r="I12" s="182" t="n">
        <f aca="false">+G12/D12*100</f>
        <v>29.1666666666667</v>
      </c>
    </row>
    <row r="13" customFormat="false" ht="12.8" hidden="false" customHeight="false" outlineLevel="0" collapsed="false">
      <c r="A13" s="183" t="s">
        <v>155</v>
      </c>
      <c r="B13" s="183" t="s">
        <v>651</v>
      </c>
      <c r="C13" s="183" t="n">
        <v>215</v>
      </c>
      <c r="D13" s="183" t="n">
        <v>191</v>
      </c>
      <c r="E13" s="183" t="n">
        <v>33</v>
      </c>
      <c r="F13" s="183" t="n">
        <v>26</v>
      </c>
      <c r="G13" s="183" t="n">
        <f aca="false">SUM(E13:F13)</f>
        <v>59</v>
      </c>
      <c r="H13" s="183" t="n">
        <f aca="false">+D13-G13</f>
        <v>132</v>
      </c>
      <c r="I13" s="184" t="n">
        <f aca="false">+G13/D13*100</f>
        <v>30.8900523560209</v>
      </c>
    </row>
    <row r="14" customFormat="false" ht="12.8" hidden="false" customHeight="false" outlineLevel="0" collapsed="false">
      <c r="A14" s="181" t="s">
        <v>159</v>
      </c>
      <c r="B14" s="181" t="s">
        <v>652</v>
      </c>
      <c r="C14" s="181" t="n">
        <v>7</v>
      </c>
      <c r="D14" s="181" t="n">
        <v>5</v>
      </c>
      <c r="E14" s="181"/>
      <c r="F14" s="181" t="n">
        <v>1</v>
      </c>
      <c r="G14" s="181" t="n">
        <f aca="false">SUM(E14:F14)</f>
        <v>1</v>
      </c>
      <c r="H14" s="181" t="n">
        <f aca="false">+D14-G14</f>
        <v>4</v>
      </c>
      <c r="I14" s="182" t="n">
        <f aca="false">+G14/D14*100</f>
        <v>20</v>
      </c>
    </row>
    <row r="15" customFormat="false" ht="12.8" hidden="false" customHeight="false" outlineLevel="0" collapsed="false">
      <c r="A15" s="183" t="s">
        <v>163</v>
      </c>
      <c r="B15" s="183" t="s">
        <v>653</v>
      </c>
      <c r="C15" s="183" t="n">
        <v>108</v>
      </c>
      <c r="D15" s="183" t="n">
        <v>92</v>
      </c>
      <c r="E15" s="183" t="n">
        <v>5</v>
      </c>
      <c r="F15" s="183" t="n">
        <v>9</v>
      </c>
      <c r="G15" s="183" t="n">
        <f aca="false">SUM(E15:F15)</f>
        <v>14</v>
      </c>
      <c r="H15" s="183" t="n">
        <f aca="false">+D15-G15</f>
        <v>78</v>
      </c>
      <c r="I15" s="184" t="n">
        <f aca="false">+G15/D15*100</f>
        <v>15.2173913043478</v>
      </c>
    </row>
    <row r="16" customFormat="false" ht="12.8" hidden="false" customHeight="false" outlineLevel="0" collapsed="false">
      <c r="A16" s="181" t="s">
        <v>167</v>
      </c>
      <c r="B16" s="181" t="s">
        <v>654</v>
      </c>
      <c r="C16" s="181" t="n">
        <v>6</v>
      </c>
      <c r="D16" s="181" t="n">
        <v>5</v>
      </c>
      <c r="E16" s="181" t="n">
        <v>4</v>
      </c>
      <c r="F16" s="181"/>
      <c r="G16" s="181" t="n">
        <f aca="false">SUM(E16:F16)</f>
        <v>4</v>
      </c>
      <c r="H16" s="181" t="n">
        <f aca="false">+D16-G16</f>
        <v>1</v>
      </c>
      <c r="I16" s="182" t="n">
        <f aca="false">+G16/D16*100</f>
        <v>80</v>
      </c>
    </row>
    <row r="17" customFormat="false" ht="12.8" hidden="false" customHeight="false" outlineLevel="0" collapsed="false">
      <c r="A17" s="183" t="s">
        <v>171</v>
      </c>
      <c r="B17" s="183" t="s">
        <v>655</v>
      </c>
      <c r="C17" s="183" t="n">
        <v>60</v>
      </c>
      <c r="D17" s="183" t="n">
        <v>61</v>
      </c>
      <c r="E17" s="183" t="n">
        <v>17</v>
      </c>
      <c r="F17" s="183"/>
      <c r="G17" s="183" t="n">
        <f aca="false">SUM(E17:F17)</f>
        <v>17</v>
      </c>
      <c r="H17" s="183" t="n">
        <f aca="false">+D17-G17</f>
        <v>44</v>
      </c>
      <c r="I17" s="184" t="n">
        <f aca="false">+G17/D17*100</f>
        <v>27.8688524590164</v>
      </c>
    </row>
    <row r="18" customFormat="false" ht="12.8" hidden="false" customHeight="false" outlineLevel="0" collapsed="false">
      <c r="A18" s="181" t="s">
        <v>656</v>
      </c>
      <c r="B18" s="181" t="s">
        <v>657</v>
      </c>
      <c r="C18" s="181" t="n">
        <v>1</v>
      </c>
      <c r="D18" s="181" t="n">
        <v>1</v>
      </c>
      <c r="E18" s="181"/>
      <c r="F18" s="181"/>
      <c r="G18" s="181" t="n">
        <f aca="false">SUM(E18:F18)</f>
        <v>0</v>
      </c>
      <c r="H18" s="181" t="n">
        <f aca="false">+D18-G18</f>
        <v>1</v>
      </c>
      <c r="I18" s="182" t="n">
        <f aca="false">+G18/D18*100</f>
        <v>0</v>
      </c>
    </row>
    <row r="19" customFormat="false" ht="12.8" hidden="false" customHeight="false" outlineLevel="0" collapsed="false">
      <c r="A19" s="183" t="s">
        <v>175</v>
      </c>
      <c r="B19" s="183" t="s">
        <v>658</v>
      </c>
      <c r="C19" s="183" t="n">
        <v>4</v>
      </c>
      <c r="D19" s="183" t="n">
        <v>3</v>
      </c>
      <c r="E19" s="183"/>
      <c r="F19" s="183"/>
      <c r="G19" s="183" t="n">
        <v>0</v>
      </c>
      <c r="H19" s="183" t="n">
        <f aca="false">+D19-G19</f>
        <v>3</v>
      </c>
      <c r="I19" s="184" t="n">
        <f aca="false">+G19/D19*100</f>
        <v>0</v>
      </c>
    </row>
    <row r="20" customFormat="false" ht="12.8" hidden="false" customHeight="false" outlineLevel="0" collapsed="false">
      <c r="A20" s="181" t="s">
        <v>179</v>
      </c>
      <c r="B20" s="181" t="s">
        <v>659</v>
      </c>
      <c r="C20" s="181" t="n">
        <v>5829</v>
      </c>
      <c r="D20" s="181" t="n">
        <v>4353</v>
      </c>
      <c r="E20" s="181" t="n">
        <v>487</v>
      </c>
      <c r="F20" s="181" t="n">
        <v>569</v>
      </c>
      <c r="G20" s="181" t="n">
        <v>1056</v>
      </c>
      <c r="H20" s="181" t="n">
        <f aca="false">+D20-G20</f>
        <v>3297</v>
      </c>
      <c r="I20" s="182" t="n">
        <f aca="false">+G20/D20*100</f>
        <v>24.2591316333563</v>
      </c>
    </row>
    <row r="21" customFormat="false" ht="12.8" hidden="false" customHeight="false" outlineLevel="0" collapsed="false">
      <c r="A21" s="183" t="s">
        <v>183</v>
      </c>
      <c r="B21" s="183" t="s">
        <v>184</v>
      </c>
      <c r="C21" s="183" t="n">
        <v>200</v>
      </c>
      <c r="D21" s="183" t="n">
        <v>160</v>
      </c>
      <c r="E21" s="183" t="n">
        <v>17</v>
      </c>
      <c r="F21" s="183" t="n">
        <v>44</v>
      </c>
      <c r="G21" s="183" t="n">
        <v>61</v>
      </c>
      <c r="H21" s="183" t="n">
        <f aca="false">+D21-G21</f>
        <v>99</v>
      </c>
      <c r="I21" s="184" t="n">
        <f aca="false">+G21/D21*100</f>
        <v>38.125</v>
      </c>
    </row>
    <row r="22" customFormat="false" ht="12.8" hidden="false" customHeight="false" outlineLevel="0" collapsed="false">
      <c r="A22" s="181" t="s">
        <v>187</v>
      </c>
      <c r="B22" s="181" t="s">
        <v>188</v>
      </c>
      <c r="C22" s="181" t="n">
        <v>880</v>
      </c>
      <c r="D22" s="181" t="n">
        <v>770</v>
      </c>
      <c r="E22" s="181" t="n">
        <v>69</v>
      </c>
      <c r="F22" s="181" t="n">
        <v>42</v>
      </c>
      <c r="G22" s="181" t="n">
        <v>111</v>
      </c>
      <c r="H22" s="181" t="n">
        <f aca="false">+D22-G22</f>
        <v>659</v>
      </c>
      <c r="I22" s="182" t="n">
        <f aca="false">+G22/D22*100</f>
        <v>14.4155844155844</v>
      </c>
    </row>
    <row r="23" customFormat="false" ht="12.8" hidden="false" customHeight="false" outlineLevel="0" collapsed="false">
      <c r="A23" s="183" t="s">
        <v>660</v>
      </c>
      <c r="B23" s="183" t="s">
        <v>661</v>
      </c>
      <c r="C23" s="183" t="n">
        <v>2</v>
      </c>
      <c r="D23" s="183" t="n">
        <v>1</v>
      </c>
      <c r="E23" s="183"/>
      <c r="F23" s="183"/>
      <c r="G23" s="183" t="n">
        <v>0</v>
      </c>
      <c r="H23" s="183" t="n">
        <f aca="false">+D23-G23</f>
        <v>1</v>
      </c>
      <c r="I23" s="184" t="n">
        <f aca="false">+G23/D23*100</f>
        <v>0</v>
      </c>
    </row>
    <row r="24" customFormat="false" ht="12.8" hidden="false" customHeight="false" outlineLevel="0" collapsed="false">
      <c r="A24" s="181" t="s">
        <v>191</v>
      </c>
      <c r="B24" s="185" t="s">
        <v>662</v>
      </c>
      <c r="C24" s="185" t="n">
        <v>4925</v>
      </c>
      <c r="D24" s="181" t="n">
        <v>4318</v>
      </c>
      <c r="E24" s="181" t="n">
        <v>857</v>
      </c>
      <c r="F24" s="181" t="n">
        <v>353</v>
      </c>
      <c r="G24" s="181" t="n">
        <v>1210</v>
      </c>
      <c r="H24" s="181" t="n">
        <f aca="false">+D24-G24</f>
        <v>3108</v>
      </c>
      <c r="I24" s="182" t="n">
        <f aca="false">+G24/D24*100</f>
        <v>28.0222325150533</v>
      </c>
    </row>
    <row r="25" customFormat="false" ht="12.8" hidden="false" customHeight="false" outlineLevel="0" collapsed="false">
      <c r="A25" s="183" t="s">
        <v>195</v>
      </c>
      <c r="B25" s="183" t="s">
        <v>196</v>
      </c>
      <c r="C25" s="183" t="n">
        <v>12</v>
      </c>
      <c r="D25" s="183" t="n">
        <v>11</v>
      </c>
      <c r="E25" s="183"/>
      <c r="F25" s="183" t="n">
        <v>1</v>
      </c>
      <c r="G25" s="183" t="n">
        <v>1</v>
      </c>
      <c r="H25" s="183" t="n">
        <f aca="false">+D25-G25</f>
        <v>10</v>
      </c>
      <c r="I25" s="184" t="n">
        <f aca="false">+G25/D25*100</f>
        <v>9.09090909090909</v>
      </c>
    </row>
    <row r="26" customFormat="false" ht="12.8" hidden="false" customHeight="false" outlineLevel="0" collapsed="false">
      <c r="A26" s="181" t="s">
        <v>199</v>
      </c>
      <c r="B26" s="181" t="s">
        <v>200</v>
      </c>
      <c r="C26" s="181" t="n">
        <v>1036</v>
      </c>
      <c r="D26" s="181" t="n">
        <v>791</v>
      </c>
      <c r="E26" s="181" t="n">
        <v>195</v>
      </c>
      <c r="F26" s="181" t="n">
        <v>64</v>
      </c>
      <c r="G26" s="181" t="n">
        <v>259</v>
      </c>
      <c r="H26" s="181" t="n">
        <f aca="false">+D26-G26</f>
        <v>532</v>
      </c>
      <c r="I26" s="182" t="n">
        <f aca="false">+G26/D26*100</f>
        <v>32.7433628318584</v>
      </c>
    </row>
    <row r="27" customFormat="false" ht="12.8" hidden="false" customHeight="false" outlineLevel="0" collapsed="false">
      <c r="A27" s="183" t="s">
        <v>203</v>
      </c>
      <c r="B27" s="183" t="s">
        <v>204</v>
      </c>
      <c r="C27" s="183" t="n">
        <v>102</v>
      </c>
      <c r="D27" s="183" t="n">
        <v>65</v>
      </c>
      <c r="E27" s="183" t="n">
        <v>7</v>
      </c>
      <c r="F27" s="183"/>
      <c r="G27" s="183" t="n">
        <v>7</v>
      </c>
      <c r="H27" s="183" t="n">
        <f aca="false">+D27-G27</f>
        <v>58</v>
      </c>
      <c r="I27" s="184" t="n">
        <f aca="false">+G27/D27*100</f>
        <v>10.7692307692308</v>
      </c>
    </row>
    <row r="28" customFormat="false" ht="12.8" hidden="false" customHeight="false" outlineLevel="0" collapsed="false">
      <c r="A28" s="181" t="s">
        <v>207</v>
      </c>
      <c r="B28" s="181" t="s">
        <v>208</v>
      </c>
      <c r="C28" s="181" t="n">
        <v>543</v>
      </c>
      <c r="D28" s="181" t="n">
        <v>563</v>
      </c>
      <c r="E28" s="181" t="n">
        <v>40</v>
      </c>
      <c r="F28" s="181" t="n">
        <v>120</v>
      </c>
      <c r="G28" s="181" t="n">
        <v>160</v>
      </c>
      <c r="H28" s="181" t="n">
        <f aca="false">+D28-G28</f>
        <v>403</v>
      </c>
      <c r="I28" s="182" t="n">
        <f aca="false">+G28/D28*100</f>
        <v>28.4191829484902</v>
      </c>
    </row>
    <row r="29" customFormat="false" ht="12.8" hidden="false" customHeight="false" outlineLevel="0" collapsed="false">
      <c r="A29" s="183" t="s">
        <v>211</v>
      </c>
      <c r="B29" s="183" t="s">
        <v>663</v>
      </c>
      <c r="C29" s="183" t="n">
        <v>2</v>
      </c>
      <c r="D29" s="183" t="n">
        <v>4</v>
      </c>
      <c r="E29" s="183"/>
      <c r="F29" s="183"/>
      <c r="G29" s="183" t="n">
        <v>0</v>
      </c>
      <c r="H29" s="183" t="n">
        <f aca="false">+D29-G29</f>
        <v>4</v>
      </c>
      <c r="I29" s="184" t="n">
        <f aca="false">+G29/D29*100</f>
        <v>0</v>
      </c>
    </row>
    <row r="30" customFormat="false" ht="12.8" hidden="false" customHeight="false" outlineLevel="0" collapsed="false">
      <c r="A30" s="181" t="s">
        <v>215</v>
      </c>
      <c r="B30" s="181" t="s">
        <v>216</v>
      </c>
      <c r="C30" s="181" t="n">
        <v>53</v>
      </c>
      <c r="D30" s="181" t="n">
        <v>60</v>
      </c>
      <c r="E30" s="181" t="n">
        <v>5</v>
      </c>
      <c r="F30" s="181" t="n">
        <v>3</v>
      </c>
      <c r="G30" s="181" t="n">
        <v>8</v>
      </c>
      <c r="H30" s="181" t="n">
        <f aca="false">+D30-G30</f>
        <v>52</v>
      </c>
      <c r="I30" s="182" t="n">
        <f aca="false">+G30/D30*100</f>
        <v>13.3333333333333</v>
      </c>
    </row>
    <row r="31" customFormat="false" ht="12.8" hidden="false" customHeight="false" outlineLevel="0" collapsed="false">
      <c r="A31" s="183" t="s">
        <v>219</v>
      </c>
      <c r="B31" s="183" t="s">
        <v>220</v>
      </c>
      <c r="C31" s="183" t="n">
        <v>3</v>
      </c>
      <c r="D31" s="183" t="n">
        <v>6</v>
      </c>
      <c r="E31" s="183"/>
      <c r="F31" s="183"/>
      <c r="G31" s="183" t="n">
        <v>0</v>
      </c>
      <c r="H31" s="183" t="n">
        <f aca="false">+D31-G31</f>
        <v>6</v>
      </c>
      <c r="I31" s="184" t="n">
        <f aca="false">+G31/D31*100</f>
        <v>0</v>
      </c>
    </row>
    <row r="32" customFormat="false" ht="12.8" hidden="false" customHeight="false" outlineLevel="0" collapsed="false">
      <c r="A32" s="181" t="s">
        <v>664</v>
      </c>
      <c r="B32" s="181" t="s">
        <v>665</v>
      </c>
      <c r="C32" s="181" t="n">
        <v>2</v>
      </c>
      <c r="D32" s="181" t="n">
        <v>1</v>
      </c>
      <c r="E32" s="181"/>
      <c r="F32" s="181"/>
      <c r="G32" s="181" t="n">
        <v>0</v>
      </c>
      <c r="H32" s="181" t="n">
        <f aca="false">+D32-G32</f>
        <v>1</v>
      </c>
      <c r="I32" s="182" t="n">
        <f aca="false">+G32/D32*100</f>
        <v>0</v>
      </c>
    </row>
    <row r="33" customFormat="false" ht="12.8" hidden="false" customHeight="false" outlineLevel="0" collapsed="false">
      <c r="A33" s="183" t="s">
        <v>223</v>
      </c>
      <c r="B33" s="183" t="s">
        <v>224</v>
      </c>
      <c r="C33" s="183" t="n">
        <v>276</v>
      </c>
      <c r="D33" s="183" t="n">
        <v>168</v>
      </c>
      <c r="E33" s="183" t="n">
        <v>56</v>
      </c>
      <c r="F33" s="183" t="n">
        <v>7</v>
      </c>
      <c r="G33" s="183" t="n">
        <v>63</v>
      </c>
      <c r="H33" s="183" t="n">
        <f aca="false">+D33-G33</f>
        <v>105</v>
      </c>
      <c r="I33" s="184" t="n">
        <f aca="false">+G33/D33*100</f>
        <v>37.5</v>
      </c>
    </row>
    <row r="34" customFormat="false" ht="12.8" hidden="false" customHeight="false" outlineLevel="0" collapsed="false">
      <c r="A34" s="181" t="s">
        <v>231</v>
      </c>
      <c r="B34" s="181" t="s">
        <v>666</v>
      </c>
      <c r="C34" s="181" t="n">
        <v>62</v>
      </c>
      <c r="D34" s="181" t="n">
        <v>67</v>
      </c>
      <c r="E34" s="181" t="n">
        <v>2</v>
      </c>
      <c r="F34" s="181"/>
      <c r="G34" s="181" t="n">
        <v>2</v>
      </c>
      <c r="H34" s="181" t="n">
        <f aca="false">+D34-G34</f>
        <v>65</v>
      </c>
      <c r="I34" s="182" t="n">
        <f aca="false">+G34/D34*100</f>
        <v>2.98507462686567</v>
      </c>
    </row>
    <row r="35" customFormat="false" ht="12.8" hidden="false" customHeight="false" outlineLevel="0" collapsed="false">
      <c r="A35" s="183" t="s">
        <v>235</v>
      </c>
      <c r="B35" s="183" t="s">
        <v>667</v>
      </c>
      <c r="C35" s="183" t="n">
        <v>399</v>
      </c>
      <c r="D35" s="183" t="n">
        <v>349</v>
      </c>
      <c r="E35" s="183" t="n">
        <v>37</v>
      </c>
      <c r="F35" s="183" t="n">
        <v>13</v>
      </c>
      <c r="G35" s="183" t="n">
        <f aca="false">SUM(E35:F35)</f>
        <v>50</v>
      </c>
      <c r="H35" s="183" t="n">
        <f aca="false">+D35-G35</f>
        <v>299</v>
      </c>
      <c r="I35" s="184" t="n">
        <f aca="false">+G35/D35*100</f>
        <v>14.3266475644699</v>
      </c>
    </row>
    <row r="36" customFormat="false" ht="12.8" hidden="false" customHeight="false" outlineLevel="0" collapsed="false">
      <c r="A36" s="181" t="s">
        <v>239</v>
      </c>
      <c r="B36" s="181" t="s">
        <v>668</v>
      </c>
      <c r="C36" s="181" t="n">
        <v>9</v>
      </c>
      <c r="D36" s="181" t="n">
        <v>12</v>
      </c>
      <c r="E36" s="181"/>
      <c r="F36" s="181" t="n">
        <v>2</v>
      </c>
      <c r="G36" s="181" t="n">
        <v>2</v>
      </c>
      <c r="H36" s="181" t="n">
        <f aca="false">+D36-G36</f>
        <v>10</v>
      </c>
      <c r="I36" s="182" t="n">
        <f aca="false">+G36/D36*100</f>
        <v>16.6666666666667</v>
      </c>
    </row>
    <row r="37" customFormat="false" ht="12.8" hidden="false" customHeight="false" outlineLevel="0" collapsed="false">
      <c r="A37" s="183" t="s">
        <v>243</v>
      </c>
      <c r="B37" s="183" t="s">
        <v>669</v>
      </c>
      <c r="C37" s="183" t="n">
        <v>821</v>
      </c>
      <c r="D37" s="183" t="n">
        <v>716</v>
      </c>
      <c r="E37" s="183" t="n">
        <v>206</v>
      </c>
      <c r="F37" s="183" t="n">
        <v>10</v>
      </c>
      <c r="G37" s="183" t="n">
        <v>216</v>
      </c>
      <c r="H37" s="183" t="n">
        <f aca="false">+D37-G37</f>
        <v>500</v>
      </c>
      <c r="I37" s="184" t="n">
        <f aca="false">+G37/D37*100</f>
        <v>30.1675977653631</v>
      </c>
    </row>
    <row r="38" customFormat="false" ht="12.8" hidden="false" customHeight="false" outlineLevel="0" collapsed="false">
      <c r="A38" s="181" t="s">
        <v>247</v>
      </c>
      <c r="B38" s="181" t="s">
        <v>248</v>
      </c>
      <c r="C38" s="181" t="n">
        <v>143</v>
      </c>
      <c r="D38" s="181" t="n">
        <v>150</v>
      </c>
      <c r="E38" s="181" t="n">
        <v>11</v>
      </c>
      <c r="F38" s="181" t="n">
        <v>0</v>
      </c>
      <c r="G38" s="181" t="n">
        <v>11</v>
      </c>
      <c r="H38" s="181" t="n">
        <f aca="false">+D38-G38</f>
        <v>139</v>
      </c>
      <c r="I38" s="182" t="n">
        <f aca="false">+G38/D38*100</f>
        <v>7.33333333333333</v>
      </c>
    </row>
    <row r="39" customFormat="false" ht="12.8" hidden="false" customHeight="false" outlineLevel="0" collapsed="false">
      <c r="A39" s="183" t="s">
        <v>251</v>
      </c>
      <c r="B39" s="183" t="s">
        <v>670</v>
      </c>
      <c r="C39" s="183" t="n">
        <v>344</v>
      </c>
      <c r="D39" s="183" t="n">
        <v>366</v>
      </c>
      <c r="E39" s="183" t="n">
        <v>140</v>
      </c>
      <c r="F39" s="183" t="n">
        <v>35</v>
      </c>
      <c r="G39" s="183" t="n">
        <v>175</v>
      </c>
      <c r="H39" s="183" t="n">
        <f aca="false">+D39-G39</f>
        <v>191</v>
      </c>
      <c r="I39" s="184" t="n">
        <f aca="false">+G39/D39*100</f>
        <v>47.8142076502732</v>
      </c>
    </row>
    <row r="40" customFormat="false" ht="12.8" hidden="false" customHeight="false" outlineLevel="0" collapsed="false">
      <c r="A40" s="181" t="s">
        <v>259</v>
      </c>
      <c r="B40" s="181" t="s">
        <v>671</v>
      </c>
      <c r="C40" s="181" t="n">
        <v>626</v>
      </c>
      <c r="D40" s="181" t="n">
        <v>421</v>
      </c>
      <c r="E40" s="181" t="n">
        <v>113</v>
      </c>
      <c r="F40" s="181" t="n">
        <v>99</v>
      </c>
      <c r="G40" s="181" t="n">
        <v>212</v>
      </c>
      <c r="H40" s="181" t="n">
        <f aca="false">+D40-G40</f>
        <v>209</v>
      </c>
      <c r="I40" s="182" t="n">
        <f aca="false">+G40/D40*100</f>
        <v>50.3562945368171</v>
      </c>
    </row>
    <row r="41" customFormat="false" ht="12.8" hidden="false" customHeight="false" outlineLevel="0" collapsed="false">
      <c r="A41" s="183" t="s">
        <v>672</v>
      </c>
      <c r="B41" s="183" t="s">
        <v>673</v>
      </c>
      <c r="C41" s="183" t="n">
        <v>2</v>
      </c>
      <c r="D41" s="183" t="n">
        <v>2</v>
      </c>
      <c r="E41" s="183"/>
      <c r="F41" s="183"/>
      <c r="G41" s="183"/>
      <c r="H41" s="183" t="n">
        <f aca="false">+D41-G41</f>
        <v>2</v>
      </c>
      <c r="I41" s="184" t="n">
        <f aca="false">+G41/D41*100</f>
        <v>0</v>
      </c>
    </row>
    <row r="42" customFormat="false" ht="12.8" hidden="false" customHeight="false" outlineLevel="0" collapsed="false">
      <c r="A42" s="181" t="s">
        <v>263</v>
      </c>
      <c r="B42" s="181" t="s">
        <v>264</v>
      </c>
      <c r="C42" s="181" t="n">
        <v>90</v>
      </c>
      <c r="D42" s="181" t="n">
        <v>76</v>
      </c>
      <c r="E42" s="181" t="n">
        <v>12</v>
      </c>
      <c r="F42" s="181" t="n">
        <v>13</v>
      </c>
      <c r="G42" s="181" t="n">
        <v>25</v>
      </c>
      <c r="H42" s="181" t="n">
        <f aca="false">+D42-G42</f>
        <v>51</v>
      </c>
      <c r="I42" s="182" t="n">
        <f aca="false">+G42/D42*100</f>
        <v>32.8947368421053</v>
      </c>
    </row>
    <row r="43" customFormat="false" ht="12.8" hidden="false" customHeight="false" outlineLevel="0" collapsed="false">
      <c r="A43" s="183" t="s">
        <v>271</v>
      </c>
      <c r="B43" s="183" t="s">
        <v>272</v>
      </c>
      <c r="C43" s="183" t="n">
        <v>1629</v>
      </c>
      <c r="D43" s="183" t="n">
        <v>1550</v>
      </c>
      <c r="E43" s="183" t="n">
        <v>23</v>
      </c>
      <c r="F43" s="183" t="n">
        <v>30</v>
      </c>
      <c r="G43" s="183" t="n">
        <v>53</v>
      </c>
      <c r="H43" s="183" t="n">
        <f aca="false">+D43-G43</f>
        <v>1497</v>
      </c>
      <c r="I43" s="184" t="n">
        <f aca="false">+G43/D43*100</f>
        <v>3.41935483870968</v>
      </c>
    </row>
    <row r="44" customFormat="false" ht="12.8" hidden="false" customHeight="false" outlineLevel="0" collapsed="false">
      <c r="A44" s="181" t="s">
        <v>275</v>
      </c>
      <c r="B44" s="181" t="s">
        <v>276</v>
      </c>
      <c r="C44" s="181" t="n">
        <v>54</v>
      </c>
      <c r="D44" s="181" t="n">
        <v>42</v>
      </c>
      <c r="E44" s="181" t="n">
        <v>4</v>
      </c>
      <c r="F44" s="181" t="n">
        <v>4</v>
      </c>
      <c r="G44" s="181" t="n">
        <v>8</v>
      </c>
      <c r="H44" s="181" t="n">
        <f aca="false">+D44-G44</f>
        <v>34</v>
      </c>
      <c r="I44" s="182" t="n">
        <f aca="false">+G44/D44*100</f>
        <v>19.047619047619</v>
      </c>
    </row>
    <row r="45" customFormat="false" ht="12.8" hidden="false" customHeight="false" outlineLevel="0" collapsed="false">
      <c r="A45" s="183" t="s">
        <v>279</v>
      </c>
      <c r="B45" s="183" t="s">
        <v>280</v>
      </c>
      <c r="C45" s="183" t="n">
        <v>116</v>
      </c>
      <c r="D45" s="183" t="n">
        <v>103</v>
      </c>
      <c r="E45" s="183" t="n">
        <v>7</v>
      </c>
      <c r="F45" s="183" t="n">
        <v>2</v>
      </c>
      <c r="G45" s="183" t="n">
        <v>9</v>
      </c>
      <c r="H45" s="183" t="n">
        <f aca="false">+D45-G45</f>
        <v>94</v>
      </c>
      <c r="I45" s="184" t="n">
        <f aca="false">+G45/D45*100</f>
        <v>8.7378640776699</v>
      </c>
    </row>
    <row r="46" customFormat="false" ht="12.8" hidden="false" customHeight="false" outlineLevel="0" collapsed="false">
      <c r="A46" s="181" t="s">
        <v>283</v>
      </c>
      <c r="B46" s="181" t="s">
        <v>284</v>
      </c>
      <c r="C46" s="181" t="n">
        <v>6924</v>
      </c>
      <c r="D46" s="181" t="n">
        <v>4906</v>
      </c>
      <c r="E46" s="181" t="n">
        <v>738</v>
      </c>
      <c r="F46" s="181" t="n">
        <v>254</v>
      </c>
      <c r="G46" s="181" t="n">
        <v>992</v>
      </c>
      <c r="H46" s="181" t="n">
        <f aca="false">+D46-G46</f>
        <v>3914</v>
      </c>
      <c r="I46" s="182" t="n">
        <f aca="false">+G46/D46*100</f>
        <v>20.2201386057888</v>
      </c>
    </row>
    <row r="47" customFormat="false" ht="12.8" hidden="false" customHeight="false" outlineLevel="0" collapsed="false">
      <c r="A47" s="183" t="s">
        <v>287</v>
      </c>
      <c r="B47" s="183" t="s">
        <v>674</v>
      </c>
      <c r="C47" s="183" t="n">
        <v>11</v>
      </c>
      <c r="D47" s="183" t="n">
        <v>11</v>
      </c>
      <c r="E47" s="183"/>
      <c r="F47" s="183" t="n">
        <v>3</v>
      </c>
      <c r="G47" s="183" t="n">
        <v>3</v>
      </c>
      <c r="H47" s="183" t="n">
        <f aca="false">+D47-G47</f>
        <v>8</v>
      </c>
      <c r="I47" s="184" t="n">
        <f aca="false">+G47/D47*100</f>
        <v>27.2727272727273</v>
      </c>
    </row>
    <row r="48" customFormat="false" ht="12.8" hidden="false" customHeight="false" outlineLevel="0" collapsed="false">
      <c r="A48" s="181" t="s">
        <v>291</v>
      </c>
      <c r="B48" s="181" t="s">
        <v>292</v>
      </c>
      <c r="C48" s="181" t="n">
        <v>1</v>
      </c>
      <c r="D48" s="181" t="n">
        <v>1</v>
      </c>
      <c r="E48" s="181"/>
      <c r="F48" s="181"/>
      <c r="G48" s="181" t="n">
        <v>0</v>
      </c>
      <c r="H48" s="181" t="n">
        <f aca="false">+D48-G48</f>
        <v>1</v>
      </c>
      <c r="I48" s="182" t="n">
        <f aca="false">+G48/D48*100</f>
        <v>0</v>
      </c>
    </row>
    <row r="49" customFormat="false" ht="12.8" hidden="false" customHeight="false" outlineLevel="0" collapsed="false">
      <c r="A49" s="183" t="s">
        <v>295</v>
      </c>
      <c r="B49" s="183" t="s">
        <v>296</v>
      </c>
      <c r="C49" s="183" t="n">
        <v>4</v>
      </c>
      <c r="D49" s="183" t="n">
        <v>2</v>
      </c>
      <c r="E49" s="183" t="n">
        <v>1</v>
      </c>
      <c r="F49" s="183"/>
      <c r="G49" s="183" t="n">
        <v>1</v>
      </c>
      <c r="H49" s="183" t="n">
        <f aca="false">+D49-G49</f>
        <v>1</v>
      </c>
      <c r="I49" s="184" t="n">
        <f aca="false">+G49/D49*100</f>
        <v>50</v>
      </c>
    </row>
    <row r="50" customFormat="false" ht="12.8" hidden="false" customHeight="false" outlineLevel="0" collapsed="false">
      <c r="A50" s="181" t="s">
        <v>299</v>
      </c>
      <c r="B50" s="181" t="s">
        <v>300</v>
      </c>
      <c r="C50" s="181" t="n">
        <v>64</v>
      </c>
      <c r="D50" s="181" t="n">
        <v>31</v>
      </c>
      <c r="E50" s="181"/>
      <c r="F50" s="181" t="n">
        <v>1</v>
      </c>
      <c r="G50" s="181" t="n">
        <v>1</v>
      </c>
      <c r="H50" s="181" t="n">
        <f aca="false">+D50-G50</f>
        <v>30</v>
      </c>
      <c r="I50" s="182" t="n">
        <f aca="false">+G50/D50*100</f>
        <v>3.2258064516129</v>
      </c>
    </row>
    <row r="51" customFormat="false" ht="12.8" hidden="false" customHeight="false" outlineLevel="0" collapsed="false">
      <c r="A51" s="183" t="s">
        <v>303</v>
      </c>
      <c r="B51" s="183" t="s">
        <v>304</v>
      </c>
      <c r="C51" s="183" t="n">
        <v>2</v>
      </c>
      <c r="D51" s="183" t="n">
        <v>6</v>
      </c>
      <c r="E51" s="183"/>
      <c r="F51" s="183" t="n">
        <v>2</v>
      </c>
      <c r="G51" s="183" t="n">
        <v>2</v>
      </c>
      <c r="H51" s="183" t="n">
        <f aca="false">+D51-G51</f>
        <v>4</v>
      </c>
      <c r="I51" s="184" t="n">
        <f aca="false">+G51/D51*100</f>
        <v>33.3333333333333</v>
      </c>
    </row>
    <row r="52" customFormat="false" ht="12.8" hidden="false" customHeight="false" outlineLevel="0" collapsed="false">
      <c r="A52" s="181" t="s">
        <v>311</v>
      </c>
      <c r="B52" s="181" t="s">
        <v>312</v>
      </c>
      <c r="C52" s="181" t="n">
        <v>438</v>
      </c>
      <c r="D52" s="181" t="n">
        <v>721</v>
      </c>
      <c r="E52" s="181" t="n">
        <v>9</v>
      </c>
      <c r="F52" s="181" t="n">
        <v>468</v>
      </c>
      <c r="G52" s="181" t="n">
        <v>477</v>
      </c>
      <c r="H52" s="181" t="n">
        <f aca="false">+D52-G52</f>
        <v>244</v>
      </c>
      <c r="I52" s="182" t="n">
        <f aca="false">+G52/D52*100</f>
        <v>66.1581137309293</v>
      </c>
    </row>
    <row r="53" customFormat="false" ht="12.8" hidden="false" customHeight="false" outlineLevel="0" collapsed="false">
      <c r="A53" s="183" t="s">
        <v>315</v>
      </c>
      <c r="B53" s="183" t="s">
        <v>316</v>
      </c>
      <c r="C53" s="183" t="n">
        <v>1</v>
      </c>
      <c r="D53" s="183" t="n">
        <v>3</v>
      </c>
      <c r="E53" s="183"/>
      <c r="F53" s="183"/>
      <c r="G53" s="183" t="n">
        <v>0</v>
      </c>
      <c r="H53" s="183" t="n">
        <f aca="false">+D53-G53</f>
        <v>3</v>
      </c>
      <c r="I53" s="184" t="n">
        <f aca="false">+G53/D53*100</f>
        <v>0</v>
      </c>
    </row>
    <row r="54" customFormat="false" ht="12.8" hidden="false" customHeight="false" outlineLevel="0" collapsed="false">
      <c r="A54" s="181" t="s">
        <v>319</v>
      </c>
      <c r="B54" s="181" t="s">
        <v>320</v>
      </c>
      <c r="C54" s="181" t="n">
        <v>3</v>
      </c>
      <c r="D54" s="181" t="n">
        <v>5</v>
      </c>
      <c r="E54" s="181" t="n">
        <v>2</v>
      </c>
      <c r="F54" s="181"/>
      <c r="G54" s="181" t="n">
        <v>2</v>
      </c>
      <c r="H54" s="181" t="n">
        <f aca="false">+D54-G54</f>
        <v>3</v>
      </c>
      <c r="I54" s="182" t="n">
        <f aca="false">+G54/D54*100</f>
        <v>40</v>
      </c>
    </row>
    <row r="55" customFormat="false" ht="12.8" hidden="false" customHeight="false" outlineLevel="0" collapsed="false">
      <c r="A55" s="183" t="s">
        <v>323</v>
      </c>
      <c r="B55" s="183" t="s">
        <v>324</v>
      </c>
      <c r="C55" s="183" t="n">
        <v>164</v>
      </c>
      <c r="D55" s="183" t="n">
        <v>165</v>
      </c>
      <c r="E55" s="183" t="n">
        <v>7</v>
      </c>
      <c r="F55" s="183" t="n">
        <v>2</v>
      </c>
      <c r="G55" s="183" t="n">
        <v>9</v>
      </c>
      <c r="H55" s="183" t="n">
        <f aca="false">+D55-G55</f>
        <v>156</v>
      </c>
      <c r="I55" s="184" t="n">
        <f aca="false">+G55/D55*100</f>
        <v>5.45454545454545</v>
      </c>
    </row>
    <row r="56" customFormat="false" ht="12.8" hidden="false" customHeight="false" outlineLevel="0" collapsed="false">
      <c r="A56" s="181" t="s">
        <v>327</v>
      </c>
      <c r="B56" s="181" t="s">
        <v>328</v>
      </c>
      <c r="C56" s="181" t="n">
        <v>170</v>
      </c>
      <c r="D56" s="181" t="n">
        <v>144</v>
      </c>
      <c r="E56" s="181" t="n">
        <v>19</v>
      </c>
      <c r="F56" s="181" t="n">
        <v>17</v>
      </c>
      <c r="G56" s="181" t="n">
        <v>36</v>
      </c>
      <c r="H56" s="181" t="n">
        <f aca="false">+D56-G56</f>
        <v>108</v>
      </c>
      <c r="I56" s="182" t="n">
        <f aca="false">+G56/D56*100</f>
        <v>25</v>
      </c>
    </row>
    <row r="57" customFormat="false" ht="12.8" hidden="false" customHeight="false" outlineLevel="0" collapsed="false">
      <c r="A57" s="183" t="s">
        <v>329</v>
      </c>
      <c r="B57" s="183" t="s">
        <v>330</v>
      </c>
      <c r="C57" s="183" t="n">
        <v>130</v>
      </c>
      <c r="D57" s="183" t="n">
        <v>140</v>
      </c>
      <c r="E57" s="183" t="n">
        <v>76</v>
      </c>
      <c r="F57" s="183" t="n">
        <v>4</v>
      </c>
      <c r="G57" s="183" t="n">
        <v>80</v>
      </c>
      <c r="H57" s="183" t="n">
        <f aca="false">+D57-G57</f>
        <v>60</v>
      </c>
      <c r="I57" s="184" t="n">
        <f aca="false">+G57/D57*100</f>
        <v>57.1428571428571</v>
      </c>
    </row>
    <row r="58" customFormat="false" ht="12.8" hidden="false" customHeight="false" outlineLevel="0" collapsed="false">
      <c r="A58" s="181" t="s">
        <v>333</v>
      </c>
      <c r="B58" s="181" t="s">
        <v>334</v>
      </c>
      <c r="C58" s="181" t="n">
        <v>2</v>
      </c>
      <c r="D58" s="181" t="n">
        <v>1</v>
      </c>
      <c r="E58" s="181"/>
      <c r="F58" s="181"/>
      <c r="G58" s="181" t="n">
        <v>0</v>
      </c>
      <c r="H58" s="181" t="n">
        <f aca="false">+D58-G58</f>
        <v>1</v>
      </c>
      <c r="I58" s="182" t="n">
        <f aca="false">+G58/D58*100</f>
        <v>0</v>
      </c>
    </row>
    <row r="59" customFormat="false" ht="12.8" hidden="false" customHeight="false" outlineLevel="0" collapsed="false">
      <c r="A59" s="183" t="s">
        <v>337</v>
      </c>
      <c r="B59" s="183" t="s">
        <v>338</v>
      </c>
      <c r="C59" s="183" t="n">
        <v>13</v>
      </c>
      <c r="D59" s="183" t="n">
        <v>1</v>
      </c>
      <c r="E59" s="183"/>
      <c r="F59" s="183"/>
      <c r="G59" s="183" t="n">
        <v>0</v>
      </c>
      <c r="H59" s="183" t="n">
        <f aca="false">+D59-G59</f>
        <v>1</v>
      </c>
      <c r="I59" s="184" t="n">
        <f aca="false">+G59/D59*100</f>
        <v>0</v>
      </c>
    </row>
    <row r="60" customFormat="false" ht="12.8" hidden="false" customHeight="false" outlineLevel="0" collapsed="false">
      <c r="A60" s="181" t="s">
        <v>341</v>
      </c>
      <c r="B60" s="181" t="s">
        <v>675</v>
      </c>
      <c r="C60" s="181" t="n">
        <v>2</v>
      </c>
      <c r="D60" s="181" t="n">
        <v>1</v>
      </c>
      <c r="E60" s="181"/>
      <c r="F60" s="181"/>
      <c r="G60" s="181" t="n">
        <v>0</v>
      </c>
      <c r="H60" s="181" t="n">
        <f aca="false">+D60-G60</f>
        <v>1</v>
      </c>
      <c r="I60" s="182" t="n">
        <f aca="false">+G60/D60*100</f>
        <v>0</v>
      </c>
    </row>
    <row r="61" customFormat="false" ht="12.8" hidden="false" customHeight="false" outlineLevel="0" collapsed="false">
      <c r="A61" s="183" t="s">
        <v>345</v>
      </c>
      <c r="B61" s="183" t="s">
        <v>346</v>
      </c>
      <c r="C61" s="183" t="n">
        <v>44</v>
      </c>
      <c r="D61" s="183" t="n">
        <v>36</v>
      </c>
      <c r="E61" s="183" t="n">
        <v>9</v>
      </c>
      <c r="F61" s="183" t="n">
        <v>1</v>
      </c>
      <c r="G61" s="183" t="n">
        <v>10</v>
      </c>
      <c r="H61" s="183" t="n">
        <f aca="false">+D61-G61</f>
        <v>26</v>
      </c>
      <c r="I61" s="184" t="n">
        <f aca="false">+G61/D61*100</f>
        <v>27.7777777777778</v>
      </c>
    </row>
    <row r="62" customFormat="false" ht="12.8" hidden="false" customHeight="false" outlineLevel="0" collapsed="false">
      <c r="A62" s="181" t="s">
        <v>349</v>
      </c>
      <c r="B62" s="181" t="s">
        <v>676</v>
      </c>
      <c r="C62" s="181" t="n">
        <v>12</v>
      </c>
      <c r="D62" s="181" t="n">
        <v>9</v>
      </c>
      <c r="E62" s="181"/>
      <c r="F62" s="181" t="n">
        <v>1</v>
      </c>
      <c r="G62" s="181" t="n">
        <v>1</v>
      </c>
      <c r="H62" s="181" t="n">
        <f aca="false">+D62-G62</f>
        <v>8</v>
      </c>
      <c r="I62" s="182" t="n">
        <f aca="false">+G62/D62*100</f>
        <v>11.1111111111111</v>
      </c>
    </row>
    <row r="63" customFormat="false" ht="12.8" hidden="false" customHeight="false" outlineLevel="0" collapsed="false">
      <c r="A63" s="183" t="s">
        <v>353</v>
      </c>
      <c r="B63" s="183" t="s">
        <v>354</v>
      </c>
      <c r="C63" s="183" t="n">
        <v>33</v>
      </c>
      <c r="D63" s="183" t="n">
        <v>41</v>
      </c>
      <c r="E63" s="183" t="n">
        <v>2</v>
      </c>
      <c r="F63" s="183" t="n">
        <v>3</v>
      </c>
      <c r="G63" s="183" t="n">
        <v>5</v>
      </c>
      <c r="H63" s="183" t="n">
        <f aca="false">+D63-G63</f>
        <v>36</v>
      </c>
      <c r="I63" s="184" t="n">
        <f aca="false">+G63/D63*100</f>
        <v>12.1951219512195</v>
      </c>
    </row>
    <row r="64" customFormat="false" ht="12.8" hidden="false" customHeight="false" outlineLevel="0" collapsed="false">
      <c r="A64" s="181" t="s">
        <v>357</v>
      </c>
      <c r="B64" s="181" t="s">
        <v>358</v>
      </c>
      <c r="C64" s="181" t="n">
        <v>47</v>
      </c>
      <c r="D64" s="181" t="n">
        <v>156</v>
      </c>
      <c r="E64" s="181" t="n">
        <v>5</v>
      </c>
      <c r="F64" s="181"/>
      <c r="G64" s="181" t="n">
        <v>5</v>
      </c>
      <c r="H64" s="181" t="n">
        <f aca="false">+D64-G64</f>
        <v>151</v>
      </c>
      <c r="I64" s="182" t="n">
        <f aca="false">+G64/D64*100</f>
        <v>3.20512820512821</v>
      </c>
    </row>
    <row r="65" customFormat="false" ht="12.8" hidden="false" customHeight="false" outlineLevel="0" collapsed="false">
      <c r="A65" s="183" t="s">
        <v>365</v>
      </c>
      <c r="B65" s="183" t="s">
        <v>366</v>
      </c>
      <c r="C65" s="183" t="n">
        <v>1</v>
      </c>
      <c r="D65" s="183" t="n">
        <v>1</v>
      </c>
      <c r="E65" s="183"/>
      <c r="F65" s="183"/>
      <c r="G65" s="183" t="n">
        <v>0</v>
      </c>
      <c r="H65" s="183" t="n">
        <f aca="false">+D65-G65</f>
        <v>1</v>
      </c>
      <c r="I65" s="184" t="n">
        <f aca="false">+G65/D65*100</f>
        <v>0</v>
      </c>
    </row>
    <row r="66" customFormat="false" ht="12.8" hidden="false" customHeight="false" outlineLevel="0" collapsed="false">
      <c r="A66" s="181" t="s">
        <v>369</v>
      </c>
      <c r="B66" s="181" t="s">
        <v>370</v>
      </c>
      <c r="C66" s="181" t="n">
        <v>24</v>
      </c>
      <c r="D66" s="181" t="n">
        <v>8</v>
      </c>
      <c r="E66" s="181" t="n">
        <v>3</v>
      </c>
      <c r="F66" s="181"/>
      <c r="G66" s="181" t="n">
        <v>3</v>
      </c>
      <c r="H66" s="181" t="n">
        <f aca="false">+D66-G66</f>
        <v>5</v>
      </c>
      <c r="I66" s="182" t="n">
        <f aca="false">+G66/D66*100</f>
        <v>37.5</v>
      </c>
    </row>
    <row r="67" customFormat="false" ht="12.8" hidden="false" customHeight="false" outlineLevel="0" collapsed="false">
      <c r="A67" s="183" t="s">
        <v>373</v>
      </c>
      <c r="B67" s="183" t="s">
        <v>374</v>
      </c>
      <c r="C67" s="183" t="n">
        <v>44</v>
      </c>
      <c r="D67" s="183" t="n">
        <v>42</v>
      </c>
      <c r="E67" s="183" t="n">
        <v>2</v>
      </c>
      <c r="F67" s="183" t="n">
        <v>1</v>
      </c>
      <c r="G67" s="183" t="n">
        <v>3</v>
      </c>
      <c r="H67" s="183" t="n">
        <f aca="false">+D67-G67</f>
        <v>39</v>
      </c>
      <c r="I67" s="184" t="n">
        <f aca="false">+G67/D67*100</f>
        <v>7.14285714285714</v>
      </c>
    </row>
    <row r="68" customFormat="false" ht="12.8" hidden="false" customHeight="false" outlineLevel="0" collapsed="false">
      <c r="A68" s="181" t="s">
        <v>377</v>
      </c>
      <c r="B68" s="181" t="s">
        <v>378</v>
      </c>
      <c r="C68" s="181" t="n">
        <v>1</v>
      </c>
      <c r="D68" s="181" t="n">
        <v>3</v>
      </c>
      <c r="E68" s="181"/>
      <c r="F68" s="181"/>
      <c r="G68" s="181" t="n">
        <v>0</v>
      </c>
      <c r="H68" s="181" t="n">
        <f aca="false">+D68-G68</f>
        <v>3</v>
      </c>
      <c r="I68" s="182" t="n">
        <f aca="false">+G68/D68*100</f>
        <v>0</v>
      </c>
    </row>
    <row r="69" customFormat="false" ht="12.8" hidden="false" customHeight="false" outlineLevel="0" collapsed="false">
      <c r="A69" s="183" t="s">
        <v>381</v>
      </c>
      <c r="B69" s="183" t="s">
        <v>382</v>
      </c>
      <c r="C69" s="183" t="n">
        <v>99</v>
      </c>
      <c r="D69" s="183" t="n">
        <v>49</v>
      </c>
      <c r="E69" s="183" t="n">
        <v>3</v>
      </c>
      <c r="F69" s="183" t="n">
        <v>4</v>
      </c>
      <c r="G69" s="183" t="n">
        <v>7</v>
      </c>
      <c r="H69" s="183" t="n">
        <f aca="false">+D69-G69</f>
        <v>42</v>
      </c>
      <c r="I69" s="184" t="n">
        <f aca="false">+G69/D69*100</f>
        <v>14.2857142857143</v>
      </c>
    </row>
    <row r="70" customFormat="false" ht="12.8" hidden="false" customHeight="false" outlineLevel="0" collapsed="false">
      <c r="A70" s="181" t="s">
        <v>385</v>
      </c>
      <c r="B70" s="181" t="s">
        <v>677</v>
      </c>
      <c r="C70" s="181" t="n">
        <v>8</v>
      </c>
      <c r="D70" s="181" t="n">
        <v>15</v>
      </c>
      <c r="E70" s="181"/>
      <c r="F70" s="181" t="n">
        <v>2</v>
      </c>
      <c r="G70" s="181" t="n">
        <v>2</v>
      </c>
      <c r="H70" s="181" t="n">
        <f aca="false">+D70-G70</f>
        <v>13</v>
      </c>
      <c r="I70" s="182" t="n">
        <f aca="false">+G70/D70*100</f>
        <v>13.3333333333333</v>
      </c>
    </row>
    <row r="71" customFormat="false" ht="12.8" hidden="false" customHeight="false" outlineLevel="0" collapsed="false">
      <c r="A71" s="183" t="s">
        <v>389</v>
      </c>
      <c r="B71" s="183" t="s">
        <v>390</v>
      </c>
      <c r="C71" s="183" t="n">
        <v>2456</v>
      </c>
      <c r="D71" s="183" t="n">
        <v>2197</v>
      </c>
      <c r="E71" s="183" t="n">
        <v>389</v>
      </c>
      <c r="F71" s="183" t="n">
        <v>97</v>
      </c>
      <c r="G71" s="183" t="n">
        <v>486</v>
      </c>
      <c r="H71" s="183" t="n">
        <f aca="false">+D71-G71</f>
        <v>1711</v>
      </c>
      <c r="I71" s="184" t="n">
        <f aca="false">+G71/D71*100</f>
        <v>22.1210741920801</v>
      </c>
    </row>
    <row r="72" customFormat="false" ht="12.8" hidden="false" customHeight="false" outlineLevel="0" collapsed="false">
      <c r="A72" s="181" t="s">
        <v>393</v>
      </c>
      <c r="B72" s="181" t="s">
        <v>394</v>
      </c>
      <c r="C72" s="181" t="n">
        <v>56</v>
      </c>
      <c r="D72" s="181" t="n">
        <v>47</v>
      </c>
      <c r="E72" s="181" t="n">
        <v>4</v>
      </c>
      <c r="F72" s="181" t="n">
        <v>4</v>
      </c>
      <c r="G72" s="181" t="n">
        <v>8</v>
      </c>
      <c r="H72" s="181" t="n">
        <f aca="false">+D72-G72</f>
        <v>39</v>
      </c>
      <c r="I72" s="182" t="n">
        <f aca="false">+G72/D72*100</f>
        <v>17.0212765957447</v>
      </c>
    </row>
    <row r="73" customFormat="false" ht="12.8" hidden="false" customHeight="false" outlineLevel="0" collapsed="false">
      <c r="A73" s="183" t="s">
        <v>397</v>
      </c>
      <c r="B73" s="183" t="s">
        <v>398</v>
      </c>
      <c r="C73" s="183" t="n">
        <v>73</v>
      </c>
      <c r="D73" s="183" t="n">
        <v>72</v>
      </c>
      <c r="E73" s="183" t="n">
        <v>5</v>
      </c>
      <c r="F73" s="183" t="n">
        <v>10</v>
      </c>
      <c r="G73" s="183" t="n">
        <v>15</v>
      </c>
      <c r="H73" s="183" t="n">
        <f aca="false">+D73-G73</f>
        <v>57</v>
      </c>
      <c r="I73" s="184" t="n">
        <f aca="false">+G73/D73*100</f>
        <v>20.8333333333333</v>
      </c>
    </row>
    <row r="74" customFormat="false" ht="12.8" hidden="false" customHeight="false" outlineLevel="0" collapsed="false">
      <c r="A74" s="181" t="s">
        <v>401</v>
      </c>
      <c r="B74" s="181" t="s">
        <v>402</v>
      </c>
      <c r="C74" s="181" t="n">
        <v>352</v>
      </c>
      <c r="D74" s="181" t="n">
        <v>413</v>
      </c>
      <c r="E74" s="181" t="n">
        <v>61</v>
      </c>
      <c r="F74" s="181" t="n">
        <v>6</v>
      </c>
      <c r="G74" s="181" t="n">
        <v>67</v>
      </c>
      <c r="H74" s="181" t="n">
        <f aca="false">+D74-G74</f>
        <v>346</v>
      </c>
      <c r="I74" s="182" t="n">
        <f aca="false">+G74/D74*100</f>
        <v>16.2227602905569</v>
      </c>
    </row>
    <row r="75" customFormat="false" ht="12.8" hidden="false" customHeight="false" outlineLevel="0" collapsed="false">
      <c r="A75" s="183" t="s">
        <v>405</v>
      </c>
      <c r="B75" s="183" t="s">
        <v>406</v>
      </c>
      <c r="C75" s="183" t="n">
        <v>44</v>
      </c>
      <c r="D75" s="183" t="n">
        <v>49</v>
      </c>
      <c r="E75" s="183" t="n">
        <v>1</v>
      </c>
      <c r="F75" s="183" t="n">
        <v>1</v>
      </c>
      <c r="G75" s="183" t="n">
        <v>2</v>
      </c>
      <c r="H75" s="183" t="n">
        <f aca="false">+D75-G75</f>
        <v>47</v>
      </c>
      <c r="I75" s="184" t="n">
        <f aca="false">+G75/D75*100</f>
        <v>4.08163265306123</v>
      </c>
    </row>
    <row r="76" customFormat="false" ht="12.8" hidden="false" customHeight="false" outlineLevel="0" collapsed="false">
      <c r="A76" s="181" t="s">
        <v>409</v>
      </c>
      <c r="B76" s="181" t="s">
        <v>410</v>
      </c>
      <c r="C76" s="181" t="n">
        <v>6</v>
      </c>
      <c r="D76" s="181" t="n">
        <v>11</v>
      </c>
      <c r="E76" s="181"/>
      <c r="F76" s="181"/>
      <c r="G76" s="181" t="n">
        <v>0</v>
      </c>
      <c r="H76" s="181" t="n">
        <f aca="false">+D76-G76</f>
        <v>11</v>
      </c>
      <c r="I76" s="182" t="n">
        <f aca="false">+G76/D76*100</f>
        <v>0</v>
      </c>
    </row>
    <row r="77" customFormat="false" ht="12.8" hidden="false" customHeight="false" outlineLevel="0" collapsed="false">
      <c r="A77" s="183" t="s">
        <v>413</v>
      </c>
      <c r="B77" s="183" t="s">
        <v>414</v>
      </c>
      <c r="C77" s="183" t="n">
        <v>54</v>
      </c>
      <c r="D77" s="183" t="n">
        <v>55</v>
      </c>
      <c r="E77" s="183" t="n">
        <v>5</v>
      </c>
      <c r="F77" s="183" t="n">
        <v>3</v>
      </c>
      <c r="G77" s="183" t="n">
        <v>8</v>
      </c>
      <c r="H77" s="183" t="n">
        <f aca="false">+D77-G77</f>
        <v>47</v>
      </c>
      <c r="I77" s="184" t="n">
        <f aca="false">+G77/D77*100</f>
        <v>14.5454545454545</v>
      </c>
    </row>
    <row r="78" customFormat="false" ht="12.8" hidden="false" customHeight="false" outlineLevel="0" collapsed="false">
      <c r="A78" s="181" t="s">
        <v>417</v>
      </c>
      <c r="B78" s="181" t="s">
        <v>678</v>
      </c>
      <c r="C78" s="181" t="n">
        <v>35</v>
      </c>
      <c r="D78" s="181" t="n">
        <v>44</v>
      </c>
      <c r="E78" s="181"/>
      <c r="F78" s="181" t="n">
        <v>1</v>
      </c>
      <c r="G78" s="181" t="n">
        <v>1</v>
      </c>
      <c r="H78" s="181" t="n">
        <f aca="false">+D78-G78</f>
        <v>43</v>
      </c>
      <c r="I78" s="182" t="n">
        <f aca="false">+G78/D78*100</f>
        <v>2.27272727272727</v>
      </c>
    </row>
    <row r="79" customFormat="false" ht="12.8" hidden="false" customHeight="false" outlineLevel="0" collapsed="false">
      <c r="A79" s="183" t="s">
        <v>421</v>
      </c>
      <c r="B79" s="183" t="s">
        <v>422</v>
      </c>
      <c r="C79" s="183" t="n">
        <v>950</v>
      </c>
      <c r="D79" s="183" t="n">
        <v>864</v>
      </c>
      <c r="E79" s="183" t="n">
        <v>113</v>
      </c>
      <c r="F79" s="183" t="n">
        <v>68</v>
      </c>
      <c r="G79" s="183" t="n">
        <v>181</v>
      </c>
      <c r="H79" s="183" t="n">
        <f aca="false">+D79-G79</f>
        <v>683</v>
      </c>
      <c r="I79" s="184" t="n">
        <f aca="false">+G79/D79*100</f>
        <v>20.9490740740741</v>
      </c>
    </row>
    <row r="80" customFormat="false" ht="12.8" hidden="false" customHeight="false" outlineLevel="0" collapsed="false">
      <c r="A80" s="181" t="s">
        <v>425</v>
      </c>
      <c r="B80" s="181" t="s">
        <v>679</v>
      </c>
      <c r="C80" s="181" t="n">
        <v>8</v>
      </c>
      <c r="D80" s="181" t="n">
        <v>10</v>
      </c>
      <c r="E80" s="181" t="n">
        <v>6</v>
      </c>
      <c r="F80" s="181" t="n">
        <v>1</v>
      </c>
      <c r="G80" s="181" t="n">
        <f aca="false">SUM(E80:F80)</f>
        <v>7</v>
      </c>
      <c r="H80" s="181" t="n">
        <f aca="false">+D80-G80</f>
        <v>3</v>
      </c>
      <c r="I80" s="182" t="n">
        <f aca="false">+G80/D80*100</f>
        <v>70</v>
      </c>
    </row>
    <row r="81" customFormat="false" ht="12.8" hidden="false" customHeight="false" outlineLevel="0" collapsed="false">
      <c r="A81" s="183" t="s">
        <v>429</v>
      </c>
      <c r="B81" s="183" t="s">
        <v>430</v>
      </c>
      <c r="C81" s="183" t="n">
        <v>138</v>
      </c>
      <c r="D81" s="183" t="n">
        <v>145</v>
      </c>
      <c r="E81" s="183" t="n">
        <v>3</v>
      </c>
      <c r="F81" s="183" t="n">
        <v>10</v>
      </c>
      <c r="G81" s="183" t="n">
        <v>13</v>
      </c>
      <c r="H81" s="183" t="n">
        <f aca="false">+D81-G81</f>
        <v>132</v>
      </c>
      <c r="I81" s="184" t="n">
        <f aca="false">+G81/D81*100</f>
        <v>8.96551724137931</v>
      </c>
    </row>
    <row r="82" customFormat="false" ht="12.8" hidden="false" customHeight="false" outlineLevel="0" collapsed="false">
      <c r="A82" s="181" t="s">
        <v>433</v>
      </c>
      <c r="B82" s="181" t="s">
        <v>434</v>
      </c>
      <c r="C82" s="181" t="n">
        <v>1440</v>
      </c>
      <c r="D82" s="181" t="n">
        <v>1120</v>
      </c>
      <c r="E82" s="181" t="n">
        <v>121</v>
      </c>
      <c r="F82" s="181" t="n">
        <v>22</v>
      </c>
      <c r="G82" s="181" t="n">
        <v>143</v>
      </c>
      <c r="H82" s="181" t="n">
        <f aca="false">+D82-G82</f>
        <v>977</v>
      </c>
      <c r="I82" s="182" t="n">
        <f aca="false">+G82/D82*100</f>
        <v>12.7678571428571</v>
      </c>
    </row>
    <row r="83" customFormat="false" ht="12.8" hidden="false" customHeight="false" outlineLevel="0" collapsed="false">
      <c r="A83" s="183" t="s">
        <v>437</v>
      </c>
      <c r="B83" s="183" t="s">
        <v>438</v>
      </c>
      <c r="C83" s="183" t="n">
        <v>20</v>
      </c>
      <c r="D83" s="183" t="n">
        <v>17</v>
      </c>
      <c r="E83" s="183"/>
      <c r="F83" s="183" t="n">
        <v>3</v>
      </c>
      <c r="G83" s="183" t="n">
        <v>3</v>
      </c>
      <c r="H83" s="183" t="n">
        <f aca="false">+D83-G83</f>
        <v>14</v>
      </c>
      <c r="I83" s="184" t="n">
        <f aca="false">+G83/D83*100</f>
        <v>17.6470588235294</v>
      </c>
    </row>
    <row r="84" customFormat="false" ht="12.8" hidden="false" customHeight="false" outlineLevel="0" collapsed="false">
      <c r="A84" s="181" t="s">
        <v>441</v>
      </c>
      <c r="B84" s="181" t="s">
        <v>442</v>
      </c>
      <c r="C84" s="181" t="n">
        <v>19</v>
      </c>
      <c r="D84" s="181" t="n">
        <v>11</v>
      </c>
      <c r="E84" s="181"/>
      <c r="F84" s="181" t="n">
        <v>2</v>
      </c>
      <c r="G84" s="181" t="n">
        <v>2</v>
      </c>
      <c r="H84" s="181" t="n">
        <f aca="false">+D84-G84</f>
        <v>9</v>
      </c>
      <c r="I84" s="182" t="n">
        <f aca="false">+G84/D84*100</f>
        <v>18.1818181818182</v>
      </c>
    </row>
    <row r="85" customFormat="false" ht="12.8" hidden="false" customHeight="false" outlineLevel="0" collapsed="false">
      <c r="A85" s="183" t="s">
        <v>445</v>
      </c>
      <c r="B85" s="183" t="s">
        <v>446</v>
      </c>
      <c r="C85" s="183"/>
      <c r="D85" s="183" t="n">
        <v>1</v>
      </c>
      <c r="E85" s="183"/>
      <c r="F85" s="183"/>
      <c r="G85" s="183" t="n">
        <v>0</v>
      </c>
      <c r="H85" s="183" t="n">
        <f aca="false">+D85-G85</f>
        <v>1</v>
      </c>
      <c r="I85" s="184" t="n">
        <f aca="false">+G85/D85*100</f>
        <v>0</v>
      </c>
    </row>
    <row r="86" customFormat="false" ht="12.8" hidden="false" customHeight="false" outlineLevel="0" collapsed="false">
      <c r="A86" s="181" t="s">
        <v>449</v>
      </c>
      <c r="B86" s="181" t="s">
        <v>450</v>
      </c>
      <c r="C86" s="181" t="n">
        <v>5</v>
      </c>
      <c r="D86" s="181" t="n">
        <v>3</v>
      </c>
      <c r="E86" s="181"/>
      <c r="F86" s="181"/>
      <c r="G86" s="181" t="n">
        <v>0</v>
      </c>
      <c r="H86" s="181" t="n">
        <f aca="false">+D86-G86</f>
        <v>3</v>
      </c>
      <c r="I86" s="182" t="n">
        <f aca="false">+G86/D86*100</f>
        <v>0</v>
      </c>
    </row>
    <row r="87" customFormat="false" ht="12.8" hidden="false" customHeight="false" outlineLevel="0" collapsed="false">
      <c r="A87" s="183" t="s">
        <v>453</v>
      </c>
      <c r="B87" s="183" t="s">
        <v>454</v>
      </c>
      <c r="C87" s="183" t="n">
        <v>58</v>
      </c>
      <c r="D87" s="183" t="n">
        <v>66</v>
      </c>
      <c r="E87" s="183" t="n">
        <v>11</v>
      </c>
      <c r="F87" s="183" t="n">
        <v>13</v>
      </c>
      <c r="G87" s="183" t="n">
        <v>24</v>
      </c>
      <c r="H87" s="183" t="n">
        <f aca="false">+D87-G87</f>
        <v>42</v>
      </c>
      <c r="I87" s="184" t="n">
        <f aca="false">+G87/D87*100</f>
        <v>36.3636363636364</v>
      </c>
    </row>
    <row r="88" customFormat="false" ht="12.8" hidden="false" customHeight="false" outlineLevel="0" collapsed="false">
      <c r="A88" s="181" t="s">
        <v>457</v>
      </c>
      <c r="B88" s="181" t="s">
        <v>458</v>
      </c>
      <c r="C88" s="181" t="n">
        <v>1868</v>
      </c>
      <c r="D88" s="181" t="n">
        <v>1549</v>
      </c>
      <c r="E88" s="181" t="n">
        <v>197</v>
      </c>
      <c r="F88" s="181" t="n">
        <v>55</v>
      </c>
      <c r="G88" s="181" t="n">
        <f aca="false">+F88+E88</f>
        <v>252</v>
      </c>
      <c r="H88" s="181" t="n">
        <f aca="false">+D88-G88</f>
        <v>1297</v>
      </c>
      <c r="I88" s="182" t="n">
        <f aca="false">+G88/D88*100</f>
        <v>16.2685603615236</v>
      </c>
    </row>
    <row r="89" customFormat="false" ht="12.8" hidden="false" customHeight="false" outlineLevel="0" collapsed="false">
      <c r="A89" s="183" t="s">
        <v>461</v>
      </c>
      <c r="B89" s="183" t="s">
        <v>462</v>
      </c>
      <c r="C89" s="183" t="n">
        <v>9</v>
      </c>
      <c r="D89" s="183" t="n">
        <v>7</v>
      </c>
      <c r="E89" s="183" t="n">
        <v>3</v>
      </c>
      <c r="F89" s="183" t="n">
        <v>1</v>
      </c>
      <c r="G89" s="183" t="n">
        <v>4</v>
      </c>
      <c r="H89" s="183" t="n">
        <f aca="false">+D89-G89</f>
        <v>3</v>
      </c>
      <c r="I89" s="184" t="n">
        <f aca="false">+G89/D89*100</f>
        <v>57.1428571428571</v>
      </c>
    </row>
    <row r="90" customFormat="false" ht="12.8" hidden="false" customHeight="false" outlineLevel="0" collapsed="false">
      <c r="A90" s="181" t="s">
        <v>102</v>
      </c>
      <c r="B90" s="181" t="s">
        <v>465</v>
      </c>
      <c r="C90" s="181" t="n">
        <v>175</v>
      </c>
      <c r="D90" s="181" t="n">
        <v>148</v>
      </c>
      <c r="E90" s="181" t="n">
        <v>2</v>
      </c>
      <c r="F90" s="181" t="n">
        <v>13</v>
      </c>
      <c r="G90" s="181" t="n">
        <v>15</v>
      </c>
      <c r="H90" s="181" t="n">
        <f aca="false">+D90-G90</f>
        <v>133</v>
      </c>
      <c r="I90" s="182" t="n">
        <f aca="false">+G90/D90*100</f>
        <v>10.1351351351351</v>
      </c>
    </row>
    <row r="91" customFormat="false" ht="12.8" hidden="false" customHeight="false" outlineLevel="0" collapsed="false">
      <c r="A91" s="183" t="s">
        <v>680</v>
      </c>
      <c r="B91" s="183" t="s">
        <v>681</v>
      </c>
      <c r="C91" s="183" t="n">
        <v>5</v>
      </c>
      <c r="D91" s="183" t="n">
        <v>3</v>
      </c>
      <c r="E91" s="183"/>
      <c r="F91" s="183" t="n">
        <v>2</v>
      </c>
      <c r="G91" s="183" t="n">
        <v>2</v>
      </c>
      <c r="H91" s="183" t="n">
        <f aca="false">+D91-G91</f>
        <v>1</v>
      </c>
      <c r="I91" s="184" t="n">
        <f aca="false">+G91/D91*100</f>
        <v>66.6666666666667</v>
      </c>
    </row>
    <row r="92" customFormat="false" ht="12.8" hidden="false" customHeight="false" outlineLevel="0" collapsed="false">
      <c r="A92" s="181" t="s">
        <v>468</v>
      </c>
      <c r="B92" s="181" t="s">
        <v>469</v>
      </c>
      <c r="C92" s="181" t="n">
        <v>161</v>
      </c>
      <c r="D92" s="181" t="n">
        <v>137</v>
      </c>
      <c r="E92" s="181" t="n">
        <v>8</v>
      </c>
      <c r="F92" s="181" t="n">
        <v>18</v>
      </c>
      <c r="G92" s="181" t="n">
        <v>26</v>
      </c>
      <c r="H92" s="181" t="n">
        <f aca="false">+D92-G92</f>
        <v>111</v>
      </c>
      <c r="I92" s="182" t="n">
        <f aca="false">+G92/D92*100</f>
        <v>18.978102189781</v>
      </c>
    </row>
    <row r="93" customFormat="false" ht="12.8" hidden="false" customHeight="false" outlineLevel="0" collapsed="false">
      <c r="A93" s="183" t="s">
        <v>472</v>
      </c>
      <c r="B93" s="183" t="s">
        <v>473</v>
      </c>
      <c r="C93" s="183" t="n">
        <v>5</v>
      </c>
      <c r="D93" s="183" t="n">
        <v>4</v>
      </c>
      <c r="E93" s="183"/>
      <c r="F93" s="183" t="n">
        <v>1</v>
      </c>
      <c r="G93" s="183" t="n">
        <v>1</v>
      </c>
      <c r="H93" s="183" t="n">
        <f aca="false">+D93-G93</f>
        <v>3</v>
      </c>
      <c r="I93" s="184" t="n">
        <f aca="false">+G93/D93*100</f>
        <v>25</v>
      </c>
    </row>
    <row r="94" customFormat="false" ht="12.8" hidden="false" customHeight="false" outlineLevel="0" collapsed="false">
      <c r="A94" s="181" t="s">
        <v>476</v>
      </c>
      <c r="B94" s="181" t="s">
        <v>477</v>
      </c>
      <c r="C94" s="181" t="n">
        <v>783</v>
      </c>
      <c r="D94" s="181" t="n">
        <v>867</v>
      </c>
      <c r="E94" s="181" t="n">
        <v>58</v>
      </c>
      <c r="F94" s="181" t="n">
        <v>27</v>
      </c>
      <c r="G94" s="181" t="n">
        <v>85</v>
      </c>
      <c r="H94" s="181" t="n">
        <f aca="false">+D94-G94</f>
        <v>782</v>
      </c>
      <c r="I94" s="182" t="n">
        <f aca="false">+G94/D94*100</f>
        <v>9.80392156862745</v>
      </c>
    </row>
    <row r="95" customFormat="false" ht="12.8" hidden="false" customHeight="false" outlineLevel="0" collapsed="false">
      <c r="A95" s="183" t="s">
        <v>480</v>
      </c>
      <c r="B95" s="183" t="s">
        <v>481</v>
      </c>
      <c r="C95" s="183" t="n">
        <v>1</v>
      </c>
      <c r="D95" s="183" t="n">
        <v>1</v>
      </c>
      <c r="E95" s="183"/>
      <c r="F95" s="183"/>
      <c r="G95" s="183" t="n">
        <v>0</v>
      </c>
      <c r="H95" s="183" t="n">
        <f aca="false">+D95-G95</f>
        <v>1</v>
      </c>
      <c r="I95" s="184" t="n">
        <f aca="false">+G95/D95*100</f>
        <v>0</v>
      </c>
    </row>
    <row r="96" customFormat="false" ht="12.8" hidden="false" customHeight="false" outlineLevel="0" collapsed="false">
      <c r="A96" s="181" t="s">
        <v>484</v>
      </c>
      <c r="B96" s="181" t="s">
        <v>682</v>
      </c>
      <c r="C96" s="181" t="n">
        <v>23</v>
      </c>
      <c r="D96" s="181" t="n">
        <v>25</v>
      </c>
      <c r="E96" s="181" t="n">
        <v>14</v>
      </c>
      <c r="F96" s="181"/>
      <c r="G96" s="181" t="n">
        <v>14</v>
      </c>
      <c r="H96" s="181" t="n">
        <f aca="false">+D96-G96</f>
        <v>11</v>
      </c>
      <c r="I96" s="182" t="n">
        <f aca="false">+G96/D96*100</f>
        <v>56</v>
      </c>
    </row>
    <row r="97" customFormat="false" ht="12.8" hidden="false" customHeight="false" outlineLevel="0" collapsed="false">
      <c r="A97" s="183" t="s">
        <v>492</v>
      </c>
      <c r="B97" s="183" t="s">
        <v>493</v>
      </c>
      <c r="C97" s="183" t="n">
        <v>2</v>
      </c>
      <c r="D97" s="183" t="n">
        <v>2</v>
      </c>
      <c r="E97" s="183"/>
      <c r="F97" s="183"/>
      <c r="G97" s="183" t="n">
        <v>0</v>
      </c>
      <c r="H97" s="183" t="n">
        <f aca="false">+D97-G97</f>
        <v>2</v>
      </c>
      <c r="I97" s="184" t="n">
        <f aca="false">+G97/D97*100</f>
        <v>0</v>
      </c>
    </row>
    <row r="98" customFormat="false" ht="12.8" hidden="false" customHeight="false" outlineLevel="0" collapsed="false">
      <c r="A98" s="181" t="s">
        <v>683</v>
      </c>
      <c r="B98" s="181" t="s">
        <v>684</v>
      </c>
      <c r="C98" s="181" t="n">
        <v>3</v>
      </c>
      <c r="D98" s="181" t="n">
        <v>4</v>
      </c>
      <c r="E98" s="181"/>
      <c r="F98" s="181"/>
      <c r="G98" s="181" t="n">
        <v>0</v>
      </c>
      <c r="H98" s="181" t="n">
        <f aca="false">+D98-G98</f>
        <v>4</v>
      </c>
      <c r="I98" s="182" t="n">
        <f aca="false">+G98/D98*100</f>
        <v>0</v>
      </c>
    </row>
    <row r="99" customFormat="false" ht="12.8" hidden="false" customHeight="false" outlineLevel="0" collapsed="false">
      <c r="A99" s="183" t="s">
        <v>496</v>
      </c>
      <c r="B99" s="183" t="s">
        <v>497</v>
      </c>
      <c r="C99" s="183" t="n">
        <v>105</v>
      </c>
      <c r="D99" s="183" t="n">
        <v>105</v>
      </c>
      <c r="E99" s="183" t="n">
        <v>7</v>
      </c>
      <c r="F99" s="183" t="n">
        <v>1</v>
      </c>
      <c r="G99" s="183" t="n">
        <v>8</v>
      </c>
      <c r="H99" s="183" t="n">
        <f aca="false">+D99-G99</f>
        <v>97</v>
      </c>
      <c r="I99" s="184" t="n">
        <f aca="false">+G99/D99*100</f>
        <v>7.61904761904762</v>
      </c>
    </row>
    <row r="100" customFormat="false" ht="12.8" hidden="false" customHeight="false" outlineLevel="0" collapsed="false">
      <c r="A100" s="181" t="s">
        <v>500</v>
      </c>
      <c r="B100" s="181" t="s">
        <v>501</v>
      </c>
      <c r="C100" s="181" t="n">
        <v>1263</v>
      </c>
      <c r="D100" s="181" t="n">
        <v>1141</v>
      </c>
      <c r="E100" s="181" t="n">
        <v>371</v>
      </c>
      <c r="F100" s="181" t="n">
        <v>44</v>
      </c>
      <c r="G100" s="181" t="n">
        <v>415</v>
      </c>
      <c r="H100" s="181" t="n">
        <f aca="false">+D100-G100</f>
        <v>726</v>
      </c>
      <c r="I100" s="182" t="n">
        <f aca="false">+G100/D100*100</f>
        <v>36.3716038562664</v>
      </c>
    </row>
    <row r="101" customFormat="false" ht="12.8" hidden="false" customHeight="false" outlineLevel="0" collapsed="false">
      <c r="A101" s="183" t="s">
        <v>504</v>
      </c>
      <c r="B101" s="183" t="s">
        <v>505</v>
      </c>
      <c r="C101" s="183" t="n">
        <v>177</v>
      </c>
      <c r="D101" s="183" t="n">
        <v>174</v>
      </c>
      <c r="E101" s="183" t="n">
        <v>53</v>
      </c>
      <c r="F101" s="183" t="n">
        <v>3</v>
      </c>
      <c r="G101" s="183" t="n">
        <v>56</v>
      </c>
      <c r="H101" s="183" t="n">
        <f aca="false">+D101-G101</f>
        <v>118</v>
      </c>
      <c r="I101" s="184" t="n">
        <f aca="false">+G101/D101*100</f>
        <v>32.183908045977</v>
      </c>
    </row>
    <row r="102" customFormat="false" ht="12.8" hidden="false" customHeight="false" outlineLevel="0" collapsed="false">
      <c r="A102" s="181" t="s">
        <v>508</v>
      </c>
      <c r="B102" s="181" t="s">
        <v>685</v>
      </c>
      <c r="C102" s="181"/>
      <c r="D102" s="181" t="n">
        <v>1</v>
      </c>
      <c r="E102" s="181"/>
      <c r="F102" s="181" t="n">
        <v>1</v>
      </c>
      <c r="G102" s="181" t="n">
        <f aca="false">SUM(E102:F102)</f>
        <v>1</v>
      </c>
      <c r="H102" s="181" t="n">
        <f aca="false">+D102-G102</f>
        <v>0</v>
      </c>
      <c r="I102" s="182" t="n">
        <f aca="false">+G102/D102*100</f>
        <v>100</v>
      </c>
    </row>
    <row r="103" customFormat="false" ht="12.8" hidden="false" customHeight="false" outlineLevel="0" collapsed="false">
      <c r="A103" s="183" t="s">
        <v>512</v>
      </c>
      <c r="B103" s="183" t="s">
        <v>513</v>
      </c>
      <c r="C103" s="183" t="n">
        <v>1317</v>
      </c>
      <c r="D103" s="183" t="n">
        <v>1013</v>
      </c>
      <c r="E103" s="183" t="n">
        <v>223</v>
      </c>
      <c r="F103" s="183" t="n">
        <v>448</v>
      </c>
      <c r="G103" s="183" t="n">
        <v>671</v>
      </c>
      <c r="H103" s="183" t="n">
        <f aca="false">+D103-G103</f>
        <v>342</v>
      </c>
      <c r="I103" s="184" t="n">
        <f aca="false">+G103/D103*100</f>
        <v>66.2388943731491</v>
      </c>
    </row>
    <row r="104" customFormat="false" ht="12.8" hidden="false" customHeight="false" outlineLevel="0" collapsed="false">
      <c r="A104" s="181" t="s">
        <v>516</v>
      </c>
      <c r="B104" s="181" t="s">
        <v>517</v>
      </c>
      <c r="C104" s="181" t="n">
        <v>654</v>
      </c>
      <c r="D104" s="181" t="n">
        <v>513</v>
      </c>
      <c r="E104" s="181" t="n">
        <v>147</v>
      </c>
      <c r="F104" s="181" t="n">
        <v>40</v>
      </c>
      <c r="G104" s="181" t="n">
        <v>187</v>
      </c>
      <c r="H104" s="181" t="n">
        <f aca="false">+D104-G104</f>
        <v>326</v>
      </c>
      <c r="I104" s="182" t="n">
        <f aca="false">+G104/D104*100</f>
        <v>36.4522417153996</v>
      </c>
    </row>
    <row r="105" customFormat="false" ht="12.8" hidden="false" customHeight="false" outlineLevel="0" collapsed="false">
      <c r="A105" s="183" t="s">
        <v>520</v>
      </c>
      <c r="B105" s="183" t="s">
        <v>521</v>
      </c>
      <c r="C105" s="183" t="n">
        <v>873</v>
      </c>
      <c r="D105" s="183" t="n">
        <v>777</v>
      </c>
      <c r="E105" s="183" t="n">
        <v>116</v>
      </c>
      <c r="F105" s="183" t="n">
        <v>34</v>
      </c>
      <c r="G105" s="183" t="n">
        <v>150</v>
      </c>
      <c r="H105" s="183" t="n">
        <f aca="false">+D105-G105</f>
        <v>627</v>
      </c>
      <c r="I105" s="184" t="n">
        <f aca="false">+G105/D105*100</f>
        <v>19.3050193050193</v>
      </c>
    </row>
    <row r="106" customFormat="false" ht="12.8" hidden="false" customHeight="false" outlineLevel="0" collapsed="false">
      <c r="A106" s="181" t="s">
        <v>524</v>
      </c>
      <c r="B106" s="181" t="s">
        <v>525</v>
      </c>
      <c r="C106" s="181" t="n">
        <v>822</v>
      </c>
      <c r="D106" s="181" t="n">
        <v>663</v>
      </c>
      <c r="E106" s="181" t="n">
        <v>103</v>
      </c>
      <c r="F106" s="181" t="n">
        <v>214</v>
      </c>
      <c r="G106" s="181" t="n">
        <v>317</v>
      </c>
      <c r="H106" s="181" t="n">
        <f aca="false">+D106-G106</f>
        <v>346</v>
      </c>
      <c r="I106" s="182" t="n">
        <f aca="false">+G106/D106*100</f>
        <v>47.8129713423831</v>
      </c>
    </row>
    <row r="107" customFormat="false" ht="12.8" hidden="false" customHeight="false" outlineLevel="0" collapsed="false">
      <c r="A107" s="183" t="s">
        <v>528</v>
      </c>
      <c r="B107" s="183" t="s">
        <v>529</v>
      </c>
      <c r="C107" s="183" t="n">
        <v>7</v>
      </c>
      <c r="D107" s="183" t="n">
        <v>9</v>
      </c>
      <c r="E107" s="183"/>
      <c r="F107" s="183" t="n">
        <v>1</v>
      </c>
      <c r="G107" s="183" t="n">
        <v>1</v>
      </c>
      <c r="H107" s="183" t="n">
        <f aca="false">+D107-G107</f>
        <v>8</v>
      </c>
      <c r="I107" s="184" t="n">
        <f aca="false">+G107/D107*100</f>
        <v>11.1111111111111</v>
      </c>
    </row>
    <row r="108" customFormat="false" ht="12.8" hidden="false" customHeight="false" outlineLevel="0" collapsed="false">
      <c r="A108" s="181" t="s">
        <v>532</v>
      </c>
      <c r="B108" s="181" t="s">
        <v>533</v>
      </c>
      <c r="C108" s="181" t="n">
        <v>37</v>
      </c>
      <c r="D108" s="181" t="n">
        <v>26</v>
      </c>
      <c r="E108" s="181" t="n">
        <v>5</v>
      </c>
      <c r="F108" s="181" t="n">
        <v>9</v>
      </c>
      <c r="G108" s="181" t="n">
        <v>14</v>
      </c>
      <c r="H108" s="181" t="n">
        <f aca="false">+D108-G108</f>
        <v>12</v>
      </c>
      <c r="I108" s="182" t="n">
        <f aca="false">+G108/D108*100</f>
        <v>53.8461538461539</v>
      </c>
    </row>
    <row r="109" customFormat="false" ht="12.8" hidden="false" customHeight="false" outlineLevel="0" collapsed="false">
      <c r="A109" s="183" t="s">
        <v>536</v>
      </c>
      <c r="B109" s="183" t="s">
        <v>537</v>
      </c>
      <c r="C109" s="183" t="n">
        <v>6</v>
      </c>
      <c r="D109" s="183" t="n">
        <v>7</v>
      </c>
      <c r="E109" s="183"/>
      <c r="F109" s="183"/>
      <c r="G109" s="183" t="n">
        <v>0</v>
      </c>
      <c r="H109" s="183" t="n">
        <f aca="false">+D109-G109</f>
        <v>7</v>
      </c>
      <c r="I109" s="184" t="n">
        <f aca="false">+G109/D109*100</f>
        <v>0</v>
      </c>
    </row>
    <row r="110" customFormat="false" ht="12.8" hidden="false" customHeight="false" outlineLevel="0" collapsed="false">
      <c r="A110" s="181" t="s">
        <v>540</v>
      </c>
      <c r="B110" s="181" t="s">
        <v>541</v>
      </c>
      <c r="C110" s="181" t="n">
        <v>354</v>
      </c>
      <c r="D110" s="181" t="n">
        <v>256</v>
      </c>
      <c r="E110" s="181" t="n">
        <v>35</v>
      </c>
      <c r="F110" s="181" t="n">
        <v>46</v>
      </c>
      <c r="G110" s="181" t="n">
        <v>81</v>
      </c>
      <c r="H110" s="181" t="n">
        <f aca="false">+D110-G110</f>
        <v>175</v>
      </c>
      <c r="I110" s="182" t="n">
        <f aca="false">+G110/D110*100</f>
        <v>31.640625</v>
      </c>
    </row>
    <row r="111" customFormat="false" ht="12.8" hidden="false" customHeight="false" outlineLevel="0" collapsed="false">
      <c r="A111" s="183" t="s">
        <v>544</v>
      </c>
      <c r="B111" s="183" t="s">
        <v>545</v>
      </c>
      <c r="C111" s="183" t="n">
        <v>2</v>
      </c>
      <c r="D111" s="183" t="n">
        <v>2</v>
      </c>
      <c r="E111" s="183"/>
      <c r="F111" s="183" t="n">
        <v>2</v>
      </c>
      <c r="G111" s="183" t="n">
        <v>2</v>
      </c>
      <c r="H111" s="183" t="n">
        <f aca="false">+D111-G111</f>
        <v>0</v>
      </c>
      <c r="I111" s="184" t="n">
        <f aca="false">+G111/D111*100</f>
        <v>100</v>
      </c>
    </row>
    <row r="112" customFormat="false" ht="12.8" hidden="false" customHeight="false" outlineLevel="0" collapsed="false">
      <c r="A112" s="181" t="s">
        <v>548</v>
      </c>
      <c r="B112" s="181" t="s">
        <v>549</v>
      </c>
      <c r="C112" s="181" t="n">
        <v>497</v>
      </c>
      <c r="D112" s="181" t="n">
        <v>505</v>
      </c>
      <c r="E112" s="181" t="n">
        <v>87</v>
      </c>
      <c r="F112" s="181" t="n">
        <v>35</v>
      </c>
      <c r="G112" s="181" t="n">
        <v>122</v>
      </c>
      <c r="H112" s="181" t="n">
        <f aca="false">+D112-G112</f>
        <v>383</v>
      </c>
      <c r="I112" s="182" t="n">
        <f aca="false">+G112/D112*100</f>
        <v>24.1584158415842</v>
      </c>
    </row>
    <row r="113" customFormat="false" ht="12.8" hidden="false" customHeight="false" outlineLevel="0" collapsed="false">
      <c r="A113" s="183" t="s">
        <v>552</v>
      </c>
      <c r="B113" s="183" t="s">
        <v>553</v>
      </c>
      <c r="C113" s="183" t="n">
        <v>100</v>
      </c>
      <c r="D113" s="183" t="n">
        <v>110</v>
      </c>
      <c r="E113" s="183" t="n">
        <v>30</v>
      </c>
      <c r="F113" s="183" t="n">
        <v>9</v>
      </c>
      <c r="G113" s="183" t="n">
        <v>39</v>
      </c>
      <c r="H113" s="183" t="n">
        <f aca="false">+D113-G113</f>
        <v>71</v>
      </c>
      <c r="I113" s="184" t="n">
        <f aca="false">+G113/D113*100</f>
        <v>35.4545454545455</v>
      </c>
    </row>
    <row r="114" customFormat="false" ht="12.8" hidden="false" customHeight="false" outlineLevel="0" collapsed="false">
      <c r="A114" s="181" t="s">
        <v>556</v>
      </c>
      <c r="B114" s="181" t="s">
        <v>557</v>
      </c>
      <c r="C114" s="181" t="n">
        <v>2</v>
      </c>
      <c r="D114" s="181" t="n">
        <v>2</v>
      </c>
      <c r="E114" s="181"/>
      <c r="F114" s="181"/>
      <c r="G114" s="181" t="n">
        <v>0</v>
      </c>
      <c r="H114" s="181" t="n">
        <f aca="false">+D114-G114</f>
        <v>2</v>
      </c>
      <c r="I114" s="182" t="n">
        <f aca="false">+G114/D114*100</f>
        <v>0</v>
      </c>
      <c r="J114" s="186"/>
      <c r="K114" s="186"/>
    </row>
    <row r="115" customFormat="false" ht="12.8" hidden="false" customHeight="false" outlineLevel="0" collapsed="false">
      <c r="A115" s="183" t="s">
        <v>560</v>
      </c>
      <c r="B115" s="183" t="s">
        <v>561</v>
      </c>
      <c r="C115" s="183" t="n">
        <v>17</v>
      </c>
      <c r="D115" s="183" t="n">
        <v>13</v>
      </c>
      <c r="E115" s="183" t="n">
        <v>2</v>
      </c>
      <c r="F115" s="183"/>
      <c r="G115" s="183" t="n">
        <v>2</v>
      </c>
      <c r="H115" s="183" t="n">
        <f aca="false">+D115-G115</f>
        <v>11</v>
      </c>
      <c r="I115" s="184" t="n">
        <f aca="false">+G115/D115*100</f>
        <v>15.3846153846154</v>
      </c>
    </row>
    <row r="116" customFormat="false" ht="12.8" hidden="false" customHeight="false" outlineLevel="0" collapsed="false">
      <c r="A116" s="181" t="s">
        <v>686</v>
      </c>
      <c r="B116" s="181" t="s">
        <v>687</v>
      </c>
      <c r="C116" s="181" t="n">
        <v>1</v>
      </c>
      <c r="D116" s="181" t="n">
        <v>1</v>
      </c>
      <c r="E116" s="181" t="n">
        <v>0</v>
      </c>
      <c r="F116" s="181"/>
      <c r="G116" s="181" t="n">
        <v>0</v>
      </c>
      <c r="H116" s="181" t="n">
        <f aca="false">+D116-G116</f>
        <v>1</v>
      </c>
      <c r="I116" s="182" t="n">
        <f aca="false">+G116/D116*100</f>
        <v>0</v>
      </c>
    </row>
    <row r="117" customFormat="false" ht="12.8" hidden="false" customHeight="false" outlineLevel="0" collapsed="false">
      <c r="A117" s="183" t="s">
        <v>568</v>
      </c>
      <c r="B117" s="183" t="s">
        <v>569</v>
      </c>
      <c r="C117" s="183" t="n">
        <v>169</v>
      </c>
      <c r="D117" s="183" t="n">
        <v>171</v>
      </c>
      <c r="E117" s="183" t="n">
        <v>17</v>
      </c>
      <c r="F117" s="183" t="n">
        <v>14</v>
      </c>
      <c r="G117" s="183" t="n">
        <v>31</v>
      </c>
      <c r="H117" s="183" t="n">
        <f aca="false">+D117-G117</f>
        <v>140</v>
      </c>
      <c r="I117" s="184" t="n">
        <f aca="false">+G117/D117*100</f>
        <v>18.1286549707602</v>
      </c>
    </row>
    <row r="118" customFormat="false" ht="12.8" hidden="false" customHeight="false" outlineLevel="0" collapsed="false">
      <c r="A118" s="181" t="s">
        <v>572</v>
      </c>
      <c r="B118" s="181" t="s">
        <v>573</v>
      </c>
      <c r="C118" s="181" t="n">
        <v>4220</v>
      </c>
      <c r="D118" s="181" t="n">
        <v>4375</v>
      </c>
      <c r="E118" s="181" t="n">
        <v>656</v>
      </c>
      <c r="F118" s="181" t="n">
        <v>91</v>
      </c>
      <c r="G118" s="181" t="n">
        <v>747</v>
      </c>
      <c r="H118" s="181" t="n">
        <f aca="false">+D118-G118</f>
        <v>3628</v>
      </c>
      <c r="I118" s="182" t="n">
        <f aca="false">+G118/D118*100</f>
        <v>17.0742857142857</v>
      </c>
    </row>
    <row r="119" customFormat="false" ht="12.8" hidden="false" customHeight="false" outlineLevel="0" collapsed="false">
      <c r="A119" s="183" t="s">
        <v>688</v>
      </c>
      <c r="B119" s="183" t="s">
        <v>689</v>
      </c>
      <c r="C119" s="183" t="n">
        <v>1</v>
      </c>
      <c r="D119" s="183" t="n">
        <v>1</v>
      </c>
      <c r="E119" s="183"/>
      <c r="F119" s="183"/>
      <c r="G119" s="183" t="n">
        <v>0</v>
      </c>
      <c r="H119" s="183" t="n">
        <f aca="false">+D119-G119</f>
        <v>1</v>
      </c>
      <c r="I119" s="184" t="n">
        <f aca="false">+G119/D119*100</f>
        <v>0</v>
      </c>
    </row>
    <row r="120" customFormat="false" ht="12.8" hidden="false" customHeight="false" outlineLevel="0" collapsed="false">
      <c r="A120" s="181" t="s">
        <v>576</v>
      </c>
      <c r="B120" s="181" t="s">
        <v>690</v>
      </c>
      <c r="C120" s="181" t="n">
        <v>1</v>
      </c>
      <c r="D120" s="181" t="n">
        <v>3</v>
      </c>
      <c r="E120" s="181"/>
      <c r="F120" s="181"/>
      <c r="G120" s="181" t="n">
        <v>0</v>
      </c>
      <c r="H120" s="181" t="n">
        <f aca="false">+D120-G120</f>
        <v>3</v>
      </c>
      <c r="I120" s="182" t="n">
        <f aca="false">+G120/D120*100</f>
        <v>0</v>
      </c>
    </row>
    <row r="121" customFormat="false" ht="12.8" hidden="false" customHeight="false" outlineLevel="0" collapsed="false">
      <c r="A121" s="183" t="s">
        <v>580</v>
      </c>
      <c r="B121" s="183" t="s">
        <v>581</v>
      </c>
      <c r="C121" s="183" t="n">
        <v>14</v>
      </c>
      <c r="D121" s="183" t="n">
        <v>16</v>
      </c>
      <c r="E121" s="183" t="n">
        <v>2</v>
      </c>
      <c r="F121" s="183" t="n">
        <v>0</v>
      </c>
      <c r="G121" s="183" t="n">
        <v>2</v>
      </c>
      <c r="H121" s="183" t="n">
        <f aca="false">+D121-G121</f>
        <v>14</v>
      </c>
      <c r="I121" s="184" t="n">
        <f aca="false">+G121/D121*100</f>
        <v>12.5</v>
      </c>
    </row>
    <row r="122" customFormat="false" ht="12.8" hidden="false" customHeight="false" outlineLevel="0" collapsed="false">
      <c r="A122" s="181" t="s">
        <v>584</v>
      </c>
      <c r="B122" s="181" t="s">
        <v>585</v>
      </c>
      <c r="C122" s="181" t="n">
        <v>714</v>
      </c>
      <c r="D122" s="181" t="n">
        <v>442</v>
      </c>
      <c r="E122" s="181" t="n">
        <v>35</v>
      </c>
      <c r="F122" s="181" t="n">
        <v>103</v>
      </c>
      <c r="G122" s="181" t="n">
        <v>138</v>
      </c>
      <c r="H122" s="181" t="n">
        <f aca="false">+D122-G122</f>
        <v>304</v>
      </c>
      <c r="I122" s="182" t="n">
        <f aca="false">+G122/D122*100</f>
        <v>31.2217194570136</v>
      </c>
      <c r="J122" s="186"/>
      <c r="K122" s="186"/>
    </row>
    <row r="123" customFormat="false" ht="12.8" hidden="false" customHeight="false" outlineLevel="0" collapsed="false">
      <c r="A123" s="183" t="s">
        <v>588</v>
      </c>
      <c r="B123" s="183" t="s">
        <v>589</v>
      </c>
      <c r="C123" s="183" t="n">
        <v>42</v>
      </c>
      <c r="D123" s="183" t="n">
        <v>28</v>
      </c>
      <c r="E123" s="183" t="n">
        <v>10</v>
      </c>
      <c r="F123" s="183"/>
      <c r="G123" s="183" t="n">
        <v>10</v>
      </c>
      <c r="H123" s="183" t="n">
        <f aca="false">+D123-G123</f>
        <v>18</v>
      </c>
      <c r="I123" s="184" t="n">
        <f aca="false">+G123/D123*100</f>
        <v>35.7142857142857</v>
      </c>
    </row>
    <row r="124" customFormat="false" ht="12.8" hidden="false" customHeight="false" outlineLevel="0" collapsed="false">
      <c r="A124" s="181" t="s">
        <v>691</v>
      </c>
      <c r="B124" s="181" t="s">
        <v>692</v>
      </c>
      <c r="C124" s="181"/>
      <c r="D124" s="181" t="n">
        <v>2</v>
      </c>
      <c r="E124" s="181"/>
      <c r="F124" s="181"/>
      <c r="G124" s="181" t="n">
        <v>0</v>
      </c>
      <c r="H124" s="181" t="n">
        <f aca="false">+D124-G124</f>
        <v>2</v>
      </c>
      <c r="I124" s="182" t="n">
        <f aca="false">+G124/D124*100</f>
        <v>0</v>
      </c>
      <c r="J124" s="186"/>
      <c r="K124" s="186"/>
    </row>
    <row r="125" customFormat="false" ht="12.8" hidden="false" customHeight="false" outlineLevel="0" collapsed="false">
      <c r="A125" s="183" t="s">
        <v>592</v>
      </c>
      <c r="B125" s="183" t="s">
        <v>693</v>
      </c>
      <c r="C125" s="183" t="n">
        <v>16</v>
      </c>
      <c r="D125" s="183" t="n">
        <v>9</v>
      </c>
      <c r="E125" s="183"/>
      <c r="F125" s="183"/>
      <c r="G125" s="183" t="n">
        <v>0</v>
      </c>
      <c r="H125" s="183" t="n">
        <f aca="false">+D125-G125</f>
        <v>9</v>
      </c>
      <c r="I125" s="184" t="n">
        <f aca="false">+G125/D125*100</f>
        <v>0</v>
      </c>
    </row>
    <row r="126" customFormat="false" ht="12.8" hidden="false" customHeight="false" outlineLevel="0" collapsed="false">
      <c r="A126" s="181" t="s">
        <v>596</v>
      </c>
      <c r="B126" s="181" t="s">
        <v>597</v>
      </c>
      <c r="C126" s="181" t="n">
        <v>9</v>
      </c>
      <c r="D126" s="181" t="n">
        <v>8</v>
      </c>
      <c r="E126" s="181" t="n">
        <v>1</v>
      </c>
      <c r="F126" s="181"/>
      <c r="G126" s="181" t="n">
        <v>1</v>
      </c>
      <c r="H126" s="181" t="n">
        <f aca="false">+D126-G126</f>
        <v>7</v>
      </c>
      <c r="I126" s="182" t="n">
        <f aca="false">+G126/D126*100</f>
        <v>12.5</v>
      </c>
    </row>
    <row r="127" customFormat="false" ht="12.8" hidden="false" customHeight="false" outlineLevel="0" collapsed="false">
      <c r="A127" s="183" t="s">
        <v>600</v>
      </c>
      <c r="B127" s="183" t="s">
        <v>694</v>
      </c>
      <c r="C127" s="183" t="n">
        <v>317</v>
      </c>
      <c r="D127" s="183" t="n">
        <v>342</v>
      </c>
      <c r="E127" s="183" t="n">
        <v>65</v>
      </c>
      <c r="F127" s="183" t="n">
        <v>37</v>
      </c>
      <c r="G127" s="183" t="n">
        <v>102</v>
      </c>
      <c r="H127" s="183" t="n">
        <f aca="false">+D127-G127</f>
        <v>240</v>
      </c>
      <c r="I127" s="184" t="n">
        <f aca="false">+G127/D127*100</f>
        <v>29.8245614035088</v>
      </c>
      <c r="J127" s="186"/>
      <c r="K127" s="186"/>
    </row>
    <row r="128" customFormat="false" ht="12.8" hidden="false" customHeight="false" outlineLevel="0" collapsed="false">
      <c r="A128" s="181" t="s">
        <v>695</v>
      </c>
      <c r="B128" s="181" t="s">
        <v>696</v>
      </c>
      <c r="C128" s="181"/>
      <c r="D128" s="181" t="n">
        <v>1</v>
      </c>
      <c r="E128" s="181"/>
      <c r="F128" s="181"/>
      <c r="G128" s="181" t="n">
        <v>0</v>
      </c>
      <c r="H128" s="181" t="n">
        <f aca="false">+D128-G128</f>
        <v>1</v>
      </c>
      <c r="I128" s="182" t="n">
        <f aca="false">+G128/D128*100</f>
        <v>0</v>
      </c>
    </row>
    <row r="129" customFormat="false" ht="12.8" hidden="false" customHeight="false" outlineLevel="0" collapsed="false">
      <c r="A129" s="183" t="s">
        <v>604</v>
      </c>
      <c r="B129" s="183" t="s">
        <v>697</v>
      </c>
      <c r="C129" s="183" t="n">
        <v>19</v>
      </c>
      <c r="D129" s="183" t="n">
        <v>18</v>
      </c>
      <c r="E129" s="183" t="n">
        <v>3</v>
      </c>
      <c r="F129" s="183"/>
      <c r="G129" s="183" t="n">
        <v>3</v>
      </c>
      <c r="H129" s="183" t="n">
        <f aca="false">+D129-G129</f>
        <v>15</v>
      </c>
      <c r="I129" s="184" t="n">
        <f aca="false">+G129/D129*100</f>
        <v>16.6666666666667</v>
      </c>
    </row>
    <row r="130" customFormat="false" ht="12.8" hidden="false" customHeight="false" outlineLevel="0" collapsed="false">
      <c r="A130" s="181" t="s">
        <v>608</v>
      </c>
      <c r="B130" s="181" t="s">
        <v>609</v>
      </c>
      <c r="C130" s="181" t="n">
        <v>976</v>
      </c>
      <c r="D130" s="181" t="n">
        <v>870</v>
      </c>
      <c r="E130" s="181" t="n">
        <v>16</v>
      </c>
      <c r="F130" s="181" t="n">
        <v>31</v>
      </c>
      <c r="G130" s="181" t="n">
        <v>47</v>
      </c>
      <c r="H130" s="181" t="n">
        <f aca="false">+D130-G130</f>
        <v>823</v>
      </c>
      <c r="I130" s="182" t="n">
        <f aca="false">+G130/D130*100</f>
        <v>5.40229885057471</v>
      </c>
    </row>
    <row r="131" customFormat="false" ht="12.8" hidden="false" customHeight="false" outlineLevel="0" collapsed="false">
      <c r="A131" s="183" t="s">
        <v>612</v>
      </c>
      <c r="B131" s="183" t="s">
        <v>613</v>
      </c>
      <c r="C131" s="183" t="n">
        <v>46</v>
      </c>
      <c r="D131" s="183" t="n">
        <v>45</v>
      </c>
      <c r="E131" s="183" t="n">
        <v>9</v>
      </c>
      <c r="F131" s="183" t="n">
        <v>8</v>
      </c>
      <c r="G131" s="183" t="n">
        <v>17</v>
      </c>
      <c r="H131" s="183" t="n">
        <f aca="false">+D131-G131</f>
        <v>28</v>
      </c>
      <c r="I131" s="184" t="n">
        <f aca="false">+G131/D131*100</f>
        <v>37.7777777777778</v>
      </c>
    </row>
    <row r="132" customFormat="false" ht="12.8" hidden="false" customHeight="false" outlineLevel="0" collapsed="false">
      <c r="A132" s="181" t="s">
        <v>616</v>
      </c>
      <c r="B132" s="181" t="s">
        <v>698</v>
      </c>
      <c r="C132" s="181" t="n">
        <v>12</v>
      </c>
      <c r="D132" s="181" t="n">
        <v>15</v>
      </c>
      <c r="E132" s="181"/>
      <c r="F132" s="181" t="n">
        <v>1</v>
      </c>
      <c r="G132" s="181" t="n">
        <f aca="false">SUM(E132:F132)</f>
        <v>1</v>
      </c>
      <c r="H132" s="181" t="n">
        <f aca="false">+D132-G132</f>
        <v>14</v>
      </c>
      <c r="I132" s="182" t="n">
        <f aca="false">+G132/D132*100</f>
        <v>6.66666666666667</v>
      </c>
      <c r="J132" s="186"/>
    </row>
    <row r="133" customFormat="false" ht="12.8" hidden="false" customHeight="false" outlineLevel="0" collapsed="false">
      <c r="A133" s="183" t="s">
        <v>620</v>
      </c>
      <c r="B133" s="183" t="s">
        <v>621</v>
      </c>
      <c r="C133" s="183" t="n">
        <v>2</v>
      </c>
      <c r="D133" s="183" t="n">
        <v>1</v>
      </c>
      <c r="E133" s="183"/>
      <c r="F133" s="183"/>
      <c r="G133" s="183" t="n">
        <v>0</v>
      </c>
      <c r="H133" s="183" t="n">
        <f aca="false">+D133-G133</f>
        <v>1</v>
      </c>
      <c r="I133" s="184" t="n">
        <f aca="false">+G133/D133*100</f>
        <v>0</v>
      </c>
    </row>
    <row r="134" customFormat="false" ht="12.8" hidden="false" customHeight="false" outlineLevel="0" collapsed="false">
      <c r="A134" s="181" t="s">
        <v>624</v>
      </c>
      <c r="B134" s="181" t="s">
        <v>699</v>
      </c>
      <c r="C134" s="181" t="n">
        <v>10</v>
      </c>
      <c r="D134" s="181" t="n">
        <v>4</v>
      </c>
      <c r="E134" s="181"/>
      <c r="F134" s="181" t="n">
        <v>1</v>
      </c>
      <c r="G134" s="181" t="n">
        <v>1</v>
      </c>
      <c r="H134" s="181" t="n">
        <f aca="false">+D134-G134</f>
        <v>3</v>
      </c>
      <c r="I134" s="182" t="n">
        <f aca="false">+G134/D134*100</f>
        <v>25</v>
      </c>
      <c r="J134" s="186"/>
      <c r="K134" s="186"/>
    </row>
    <row r="135" customFormat="false" ht="12.8" hidden="false" customHeight="false" outlineLevel="0" collapsed="false">
      <c r="A135" s="183" t="s">
        <v>700</v>
      </c>
      <c r="B135" s="183" t="s">
        <v>701</v>
      </c>
      <c r="C135" s="183" t="n">
        <v>11</v>
      </c>
      <c r="D135" s="183" t="n">
        <v>3</v>
      </c>
      <c r="E135" s="183"/>
      <c r="F135" s="183"/>
      <c r="G135" s="183" t="n">
        <f aca="false">SUM(E135:F135)</f>
        <v>0</v>
      </c>
      <c r="H135" s="183" t="n">
        <f aca="false">+D135-G135</f>
        <v>3</v>
      </c>
      <c r="I135" s="184" t="n">
        <f aca="false">+G135/D135*100</f>
        <v>0</v>
      </c>
      <c r="J135" s="186"/>
    </row>
    <row r="136" customFormat="false" ht="12.8" hidden="false" customHeight="false" outlineLevel="0" collapsed="false">
      <c r="A136" s="187" t="s">
        <v>626</v>
      </c>
      <c r="B136" s="187" t="s">
        <v>14</v>
      </c>
      <c r="C136" s="187" t="n">
        <v>60681</v>
      </c>
      <c r="D136" s="187" t="n">
        <v>53086</v>
      </c>
      <c r="E136" s="187" t="n">
        <v>7991</v>
      </c>
      <c r="F136" s="187" t="n">
        <v>4400</v>
      </c>
      <c r="G136" s="187" t="n">
        <v>12391</v>
      </c>
      <c r="H136" s="187" t="n">
        <v>40695</v>
      </c>
      <c r="I136" s="188" t="n">
        <v>23.3413706061862</v>
      </c>
    </row>
  </sheetData>
  <autoFilter ref="A1:I136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32"/>
  <sheetViews>
    <sheetView showFormulas="false" showGridLines="true" showRowColHeaders="true" showZeros="true" rightToLeft="false" tabSelected="false" showOutlineSymbols="true" defaultGridColor="true" view="normal" topLeftCell="A108" colorId="64" zoomScale="131" zoomScaleNormal="131" zoomScalePageLayoutView="100" workbookViewId="0">
      <selection pane="topLeft" activeCell="A1" activeCellId="0" sqref="A1"/>
    </sheetView>
  </sheetViews>
  <sheetFormatPr defaultColWidth="11.76953125" defaultRowHeight="12.8" customHeight="true" zeroHeight="false" outlineLevelRow="0" outlineLevelCol="0"/>
  <cols>
    <col collapsed="false" customWidth="true" hidden="false" outlineLevel="0" max="1" min="1" style="2" width="13.75"/>
    <col collapsed="false" customWidth="true" hidden="false" outlineLevel="0" max="3" min="2" style="1" width="11.53"/>
    <col collapsed="false" customWidth="true" hidden="false" outlineLevel="0" max="4" min="4" style="73" width="11.53"/>
    <col collapsed="false" customWidth="true" hidden="false" outlineLevel="0" max="5" min="5" style="1" width="11.53"/>
    <col collapsed="false" customWidth="true" hidden="false" outlineLevel="0" max="7" min="6" style="73" width="11.53"/>
    <col collapsed="false" customWidth="true" hidden="false" outlineLevel="0" max="9" min="8" style="1" width="11.53"/>
    <col collapsed="false" customWidth="true" hidden="false" outlineLevel="0" max="1022" min="1017" style="2" width="11.53"/>
    <col collapsed="false" customWidth="true" hidden="false" outlineLevel="0" max="16384" min="16384" style="2" width="11.53"/>
  </cols>
  <sheetData>
    <row r="1" customFormat="false" ht="12.8" hidden="false" customHeight="false" outlineLevel="0" collapsed="false">
      <c r="A1" s="2" t="s">
        <v>0</v>
      </c>
      <c r="B1" s="189" t="s">
        <v>702</v>
      </c>
      <c r="C1" s="1" t="s">
        <v>103</v>
      </c>
      <c r="D1" s="1" t="s">
        <v>637</v>
      </c>
      <c r="E1" s="1" t="s">
        <v>703</v>
      </c>
      <c r="F1" s="1" t="s">
        <v>704</v>
      </c>
      <c r="G1" s="1" t="s">
        <v>705</v>
      </c>
      <c r="H1" s="1" t="s">
        <v>706</v>
      </c>
      <c r="I1" s="1" t="s">
        <v>707</v>
      </c>
    </row>
    <row r="2" customFormat="false" ht="12.8" hidden="false" customHeight="false" outlineLevel="0" collapsed="false">
      <c r="A2" s="2" t="n">
        <v>2022</v>
      </c>
      <c r="B2" s="190" t="s">
        <v>107</v>
      </c>
      <c r="C2" s="1" t="s">
        <v>108</v>
      </c>
      <c r="D2" s="1" t="n">
        <v>3933</v>
      </c>
      <c r="E2" s="1" t="n">
        <v>1444</v>
      </c>
      <c r="F2" s="1" t="n">
        <v>509</v>
      </c>
      <c r="G2" s="1" t="n">
        <f aca="false">+D2-H2</f>
        <v>1980</v>
      </c>
      <c r="H2" s="1" t="n">
        <f aca="false">SUM(E2:F2)</f>
        <v>1953</v>
      </c>
      <c r="I2" s="15" t="n">
        <f aca="false">+H2/D2</f>
        <v>0.496567505720824</v>
      </c>
    </row>
    <row r="3" customFormat="false" ht="12.8" hidden="false" customHeight="false" outlineLevel="0" collapsed="false">
      <c r="A3" s="2" t="n">
        <v>2022</v>
      </c>
      <c r="B3" s="191" t="s">
        <v>111</v>
      </c>
      <c r="C3" s="1" t="s">
        <v>112</v>
      </c>
      <c r="D3" s="1" t="n">
        <v>2453</v>
      </c>
      <c r="E3" s="1" t="n">
        <v>34</v>
      </c>
      <c r="F3" s="1" t="n">
        <v>121</v>
      </c>
      <c r="G3" s="1" t="n">
        <f aca="false">+D3-H3</f>
        <v>2298</v>
      </c>
      <c r="H3" s="1" t="n">
        <f aca="false">SUM(E3:F3)</f>
        <v>155</v>
      </c>
      <c r="I3" s="15" t="n">
        <f aca="false">+H3/D3</f>
        <v>0.0631879331430901</v>
      </c>
    </row>
    <row r="4" customFormat="false" ht="12.8" hidden="false" customHeight="false" outlineLevel="0" collapsed="false">
      <c r="A4" s="2" t="n">
        <v>2022</v>
      </c>
      <c r="B4" s="191" t="s">
        <v>115</v>
      </c>
      <c r="C4" s="1" t="s">
        <v>116</v>
      </c>
      <c r="D4" s="1" t="n">
        <v>847</v>
      </c>
      <c r="E4" s="1" t="n">
        <v>25</v>
      </c>
      <c r="F4" s="1" t="n">
        <v>23</v>
      </c>
      <c r="G4" s="1" t="n">
        <f aca="false">+D4-H4</f>
        <v>799</v>
      </c>
      <c r="H4" s="1" t="n">
        <f aca="false">SUM(E4:F4)</f>
        <v>48</v>
      </c>
      <c r="I4" s="15" t="n">
        <f aca="false">+H4/D4</f>
        <v>0.0566706021251476</v>
      </c>
    </row>
    <row r="5" customFormat="false" ht="12.8" hidden="false" customHeight="false" outlineLevel="0" collapsed="false">
      <c r="A5" s="2" t="n">
        <v>2022</v>
      </c>
      <c r="B5" s="191" t="s">
        <v>119</v>
      </c>
      <c r="C5" s="1" t="s">
        <v>120</v>
      </c>
      <c r="D5" s="1" t="n">
        <v>919</v>
      </c>
      <c r="E5" s="1" t="n">
        <v>57</v>
      </c>
      <c r="F5" s="1" t="n">
        <v>95</v>
      </c>
      <c r="G5" s="1" t="n">
        <f aca="false">+D5-H5</f>
        <v>767</v>
      </c>
      <c r="H5" s="1" t="n">
        <f aca="false">SUM(E5:F5)</f>
        <v>152</v>
      </c>
      <c r="I5" s="15" t="n">
        <f aca="false">+H5/D5</f>
        <v>0.165397170837867</v>
      </c>
    </row>
    <row r="6" customFormat="false" ht="12.8" hidden="false" customHeight="false" outlineLevel="0" collapsed="false">
      <c r="A6" s="2" t="n">
        <v>2022</v>
      </c>
      <c r="B6" s="191" t="s">
        <v>123</v>
      </c>
      <c r="C6" s="1" t="s">
        <v>646</v>
      </c>
      <c r="D6" s="1"/>
      <c r="F6" s="1"/>
      <c r="G6" s="1"/>
      <c r="I6" s="15" t="e">
        <f aca="false">+H6/D6</f>
        <v>#DIV/0!</v>
      </c>
    </row>
    <row r="7" customFormat="false" ht="12.8" hidden="false" customHeight="false" outlineLevel="0" collapsed="false">
      <c r="A7" s="2" t="n">
        <v>2022</v>
      </c>
      <c r="B7" s="191" t="s">
        <v>127</v>
      </c>
      <c r="C7" s="1" t="s">
        <v>128</v>
      </c>
      <c r="D7" s="1" t="n">
        <v>219</v>
      </c>
      <c r="E7" s="1" t="n">
        <v>29</v>
      </c>
      <c r="F7" s="1" t="n">
        <v>5</v>
      </c>
      <c r="G7" s="1" t="n">
        <f aca="false">+D7-H7</f>
        <v>185</v>
      </c>
      <c r="H7" s="1" t="n">
        <f aca="false">SUM(E7:F7)</f>
        <v>34</v>
      </c>
      <c r="I7" s="15" t="n">
        <f aca="false">+H7/D7</f>
        <v>0.155251141552511</v>
      </c>
    </row>
    <row r="8" customFormat="false" ht="12.8" hidden="false" customHeight="false" outlineLevel="0" collapsed="false">
      <c r="A8" s="2" t="n">
        <v>2022</v>
      </c>
      <c r="B8" s="191" t="s">
        <v>131</v>
      </c>
      <c r="C8" s="1" t="s">
        <v>708</v>
      </c>
      <c r="D8" s="1" t="n">
        <v>147</v>
      </c>
      <c r="E8" s="1" t="n">
        <v>7</v>
      </c>
      <c r="F8" s="1" t="n">
        <v>7</v>
      </c>
      <c r="G8" s="1" t="n">
        <f aca="false">+D8-H8</f>
        <v>133</v>
      </c>
      <c r="H8" s="1" t="n">
        <f aca="false">SUM(E8:F8)</f>
        <v>14</v>
      </c>
      <c r="I8" s="15" t="n">
        <f aca="false">+H8/D8</f>
        <v>0.0952380952380952</v>
      </c>
    </row>
    <row r="9" customFormat="false" ht="12.8" hidden="false" customHeight="false" outlineLevel="0" collapsed="false">
      <c r="A9" s="2" t="n">
        <v>2022</v>
      </c>
      <c r="B9" s="191" t="s">
        <v>135</v>
      </c>
      <c r="C9" s="1" t="s">
        <v>136</v>
      </c>
      <c r="D9" s="1" t="n">
        <v>6734</v>
      </c>
      <c r="E9" s="1" t="n">
        <v>512</v>
      </c>
      <c r="F9" s="1" t="n">
        <v>255</v>
      </c>
      <c r="G9" s="1" t="n">
        <f aca="false">+D9-H9</f>
        <v>5967</v>
      </c>
      <c r="H9" s="1" t="n">
        <f aca="false">SUM(E9:F9)</f>
        <v>767</v>
      </c>
      <c r="I9" s="15" t="n">
        <f aca="false">+H9/D9</f>
        <v>0.113899613899614</v>
      </c>
    </row>
    <row r="10" customFormat="false" ht="12.8" hidden="false" customHeight="false" outlineLevel="0" collapsed="false">
      <c r="A10" s="2" t="n">
        <v>2022</v>
      </c>
      <c r="B10" s="191" t="s">
        <v>139</v>
      </c>
      <c r="C10" s="1" t="s">
        <v>709</v>
      </c>
      <c r="D10" s="1" t="n">
        <v>182</v>
      </c>
      <c r="E10" s="1" t="n">
        <v>27</v>
      </c>
      <c r="F10" s="1" t="n">
        <v>27</v>
      </c>
      <c r="G10" s="1" t="n">
        <f aca="false">+D10-H10</f>
        <v>128</v>
      </c>
      <c r="H10" s="1" t="n">
        <f aca="false">SUM(E10:F10)</f>
        <v>54</v>
      </c>
      <c r="I10" s="15" t="n">
        <f aca="false">+H10/D10</f>
        <v>0.296703296703297</v>
      </c>
    </row>
    <row r="11" customFormat="false" ht="12.8" hidden="false" customHeight="false" outlineLevel="0" collapsed="false">
      <c r="A11" s="2" t="n">
        <v>2022</v>
      </c>
      <c r="B11" s="191" t="s">
        <v>143</v>
      </c>
      <c r="C11" s="1" t="s">
        <v>144</v>
      </c>
      <c r="D11" s="1" t="n">
        <v>2</v>
      </c>
      <c r="F11" s="1"/>
      <c r="G11" s="1" t="n">
        <f aca="false">+D11-H11</f>
        <v>2</v>
      </c>
      <c r="H11" s="1" t="n">
        <f aca="false">SUM(E11:F11)</f>
        <v>0</v>
      </c>
      <c r="I11" s="15" t="n">
        <f aca="false">+H11/D11</f>
        <v>0</v>
      </c>
    </row>
    <row r="12" customFormat="false" ht="12.8" hidden="false" customHeight="false" outlineLevel="0" collapsed="false">
      <c r="A12" s="2" t="n">
        <v>2022</v>
      </c>
      <c r="B12" s="191" t="s">
        <v>147</v>
      </c>
      <c r="C12" s="1" t="s">
        <v>148</v>
      </c>
      <c r="D12" s="1"/>
      <c r="F12" s="1"/>
      <c r="G12" s="1"/>
      <c r="H12" s="1" t="n">
        <f aca="false">SUM(E12:F12)</f>
        <v>0</v>
      </c>
      <c r="I12" s="15" t="e">
        <f aca="false">+H12/D12</f>
        <v>#DIV/0!</v>
      </c>
    </row>
    <row r="13" customFormat="false" ht="12.8" hidden="false" customHeight="false" outlineLevel="0" collapsed="false">
      <c r="A13" s="2" t="n">
        <v>2022</v>
      </c>
      <c r="B13" s="191" t="s">
        <v>151</v>
      </c>
      <c r="C13" s="1" t="s">
        <v>152</v>
      </c>
      <c r="D13" s="1" t="n">
        <v>424</v>
      </c>
      <c r="E13" s="1" t="n">
        <v>93</v>
      </c>
      <c r="F13" s="1" t="n">
        <v>19</v>
      </c>
      <c r="G13" s="1" t="n">
        <f aca="false">+D13-H13</f>
        <v>312</v>
      </c>
      <c r="H13" s="1" t="n">
        <f aca="false">SUM(E13:F13)</f>
        <v>112</v>
      </c>
      <c r="I13" s="15" t="n">
        <f aca="false">+H13/D13</f>
        <v>0.264150943396226</v>
      </c>
    </row>
    <row r="14" customFormat="false" ht="12.8" hidden="false" customHeight="false" outlineLevel="0" collapsed="false">
      <c r="A14" s="2" t="n">
        <v>2022</v>
      </c>
      <c r="B14" s="191" t="s">
        <v>155</v>
      </c>
      <c r="C14" s="1" t="s">
        <v>156</v>
      </c>
      <c r="D14" s="1" t="n">
        <v>173</v>
      </c>
      <c r="E14" s="1" t="n">
        <v>16</v>
      </c>
      <c r="F14" s="1" t="n">
        <v>11</v>
      </c>
      <c r="G14" s="1" t="n">
        <f aca="false">+D14-H14</f>
        <v>146</v>
      </c>
      <c r="H14" s="1" t="n">
        <f aca="false">SUM(E14:F14)</f>
        <v>27</v>
      </c>
      <c r="I14" s="15" t="n">
        <f aca="false">+H14/D14</f>
        <v>0.15606936416185</v>
      </c>
    </row>
    <row r="15" customFormat="false" ht="12.8" hidden="false" customHeight="false" outlineLevel="0" collapsed="false">
      <c r="A15" s="2" t="n">
        <v>2022</v>
      </c>
      <c r="B15" s="191" t="s">
        <v>159</v>
      </c>
      <c r="C15" s="1" t="s">
        <v>160</v>
      </c>
      <c r="D15" s="1" t="n">
        <v>6</v>
      </c>
      <c r="F15" s="1"/>
      <c r="G15" s="1" t="n">
        <f aca="false">+D15-H15</f>
        <v>6</v>
      </c>
      <c r="H15" s="1" t="n">
        <f aca="false">SUM(E15:F15)</f>
        <v>0</v>
      </c>
      <c r="I15" s="15" t="n">
        <f aca="false">+H15/D15</f>
        <v>0</v>
      </c>
    </row>
    <row r="16" customFormat="false" ht="12.8" hidden="false" customHeight="false" outlineLevel="0" collapsed="false">
      <c r="A16" s="2" t="n">
        <v>2022</v>
      </c>
      <c r="B16" s="191" t="s">
        <v>163</v>
      </c>
      <c r="C16" s="1" t="s">
        <v>164</v>
      </c>
      <c r="D16" s="1" t="n">
        <v>62</v>
      </c>
      <c r="E16" s="1" t="n">
        <v>3</v>
      </c>
      <c r="F16" s="1" t="n">
        <v>7</v>
      </c>
      <c r="G16" s="1" t="n">
        <f aca="false">+D16-H16</f>
        <v>52</v>
      </c>
      <c r="H16" s="1" t="n">
        <f aca="false">SUM(E16:F16)</f>
        <v>10</v>
      </c>
      <c r="I16" s="15" t="n">
        <f aca="false">+H16/D16</f>
        <v>0.161290322580645</v>
      </c>
    </row>
    <row r="17" customFormat="false" ht="12.8" hidden="false" customHeight="false" outlineLevel="0" collapsed="false">
      <c r="A17" s="2" t="n">
        <v>2022</v>
      </c>
      <c r="B17" s="191" t="s">
        <v>167</v>
      </c>
      <c r="C17" s="1" t="s">
        <v>168</v>
      </c>
      <c r="D17" s="1" t="n">
        <v>3</v>
      </c>
      <c r="E17" s="1" t="n">
        <v>1</v>
      </c>
      <c r="F17" s="1"/>
      <c r="G17" s="1" t="n">
        <f aca="false">+D17-H17</f>
        <v>2</v>
      </c>
      <c r="H17" s="1" t="n">
        <f aca="false">SUM(E17:F17)</f>
        <v>1</v>
      </c>
      <c r="I17" s="15" t="n">
        <f aca="false">+H17/D17</f>
        <v>0.333333333333333</v>
      </c>
    </row>
    <row r="18" customFormat="false" ht="12.8" hidden="false" customHeight="false" outlineLevel="0" collapsed="false">
      <c r="A18" s="2" t="n">
        <v>2022</v>
      </c>
      <c r="B18" s="191" t="s">
        <v>171</v>
      </c>
      <c r="C18" s="1" t="s">
        <v>172</v>
      </c>
      <c r="D18" s="1" t="n">
        <v>76</v>
      </c>
      <c r="E18" s="1" t="n">
        <v>21</v>
      </c>
      <c r="F18" s="1" t="n">
        <v>1</v>
      </c>
      <c r="G18" s="1" t="n">
        <f aca="false">+D18-H18</f>
        <v>54</v>
      </c>
      <c r="H18" s="1" t="n">
        <f aca="false">SUM(E18:F18)</f>
        <v>22</v>
      </c>
      <c r="I18" s="15" t="n">
        <f aca="false">+H18/D18</f>
        <v>0.289473684210526</v>
      </c>
    </row>
    <row r="19" customFormat="false" ht="12.8" hidden="false" customHeight="false" outlineLevel="0" collapsed="false">
      <c r="A19" s="2" t="n">
        <v>2022</v>
      </c>
      <c r="B19" s="191" t="s">
        <v>175</v>
      </c>
      <c r="C19" s="1" t="s">
        <v>658</v>
      </c>
      <c r="D19" s="1"/>
      <c r="F19" s="1"/>
      <c r="G19" s="1" t="n">
        <f aca="false">+D19-H19</f>
        <v>0</v>
      </c>
      <c r="H19" s="1" t="n">
        <f aca="false">SUM(E19:F19)</f>
        <v>0</v>
      </c>
      <c r="I19" s="15" t="e">
        <f aca="false">+H19/D19</f>
        <v>#DIV/0!</v>
      </c>
    </row>
    <row r="20" customFormat="false" ht="12.8" hidden="false" customHeight="false" outlineLevel="0" collapsed="false">
      <c r="A20" s="2" t="n">
        <v>2022</v>
      </c>
      <c r="B20" s="191" t="s">
        <v>179</v>
      </c>
      <c r="C20" s="1" t="s">
        <v>710</v>
      </c>
      <c r="D20" s="1" t="n">
        <v>3376</v>
      </c>
      <c r="E20" s="1" t="n">
        <v>381</v>
      </c>
      <c r="F20" s="1" t="n">
        <v>311</v>
      </c>
      <c r="G20" s="1" t="n">
        <f aca="false">+D20-H20</f>
        <v>2684</v>
      </c>
      <c r="H20" s="1" t="n">
        <f aca="false">SUM(E20:F20)</f>
        <v>692</v>
      </c>
      <c r="I20" s="15" t="n">
        <f aca="false">+H20/D20</f>
        <v>0.204976303317536</v>
      </c>
    </row>
    <row r="21" customFormat="false" ht="12.8" hidden="false" customHeight="false" outlineLevel="0" collapsed="false">
      <c r="A21" s="2" t="n">
        <v>2022</v>
      </c>
      <c r="B21" s="191" t="s">
        <v>183</v>
      </c>
      <c r="C21" s="1" t="s">
        <v>184</v>
      </c>
      <c r="D21" s="1" t="n">
        <v>216</v>
      </c>
      <c r="E21" s="1" t="n">
        <v>34</v>
      </c>
      <c r="F21" s="1" t="n">
        <v>41</v>
      </c>
      <c r="G21" s="1" t="n">
        <f aca="false">+D21-H21</f>
        <v>141</v>
      </c>
      <c r="H21" s="1" t="n">
        <f aca="false">SUM(E21:F21)</f>
        <v>75</v>
      </c>
      <c r="I21" s="15" t="n">
        <f aca="false">+H21/D21</f>
        <v>0.347222222222222</v>
      </c>
    </row>
    <row r="22" customFormat="false" ht="12.8" hidden="false" customHeight="false" outlineLevel="0" collapsed="false">
      <c r="A22" s="2" t="n">
        <v>2022</v>
      </c>
      <c r="B22" s="191" t="s">
        <v>187</v>
      </c>
      <c r="C22" s="1" t="s">
        <v>188</v>
      </c>
      <c r="D22" s="1" t="n">
        <v>610</v>
      </c>
      <c r="E22" s="1" t="n">
        <v>57</v>
      </c>
      <c r="F22" s="1" t="n">
        <v>33</v>
      </c>
      <c r="G22" s="1" t="n">
        <f aca="false">+D22-H22</f>
        <v>520</v>
      </c>
      <c r="H22" s="1" t="n">
        <f aca="false">SUM(E22:F22)</f>
        <v>90</v>
      </c>
      <c r="I22" s="15" t="n">
        <f aca="false">+H22/D22</f>
        <v>0.147540983606557</v>
      </c>
    </row>
    <row r="23" customFormat="false" ht="12.8" hidden="false" customHeight="false" outlineLevel="0" collapsed="false">
      <c r="A23" s="2" t="n">
        <v>2022</v>
      </c>
      <c r="B23" s="191" t="s">
        <v>191</v>
      </c>
      <c r="C23" s="1" t="s">
        <v>192</v>
      </c>
      <c r="D23" s="1" t="n">
        <v>4335</v>
      </c>
      <c r="E23" s="1" t="n">
        <v>858</v>
      </c>
      <c r="F23" s="1" t="n">
        <v>226</v>
      </c>
      <c r="G23" s="1" t="n">
        <f aca="false">+D23-H23</f>
        <v>3251</v>
      </c>
      <c r="H23" s="1" t="n">
        <f aca="false">SUM(E23:F23)</f>
        <v>1084</v>
      </c>
      <c r="I23" s="15" t="n">
        <f aca="false">+H23/D23</f>
        <v>0.250057670126874</v>
      </c>
    </row>
    <row r="24" customFormat="false" ht="12.8" hidden="false" customHeight="false" outlineLevel="0" collapsed="false">
      <c r="A24" s="2" t="n">
        <v>2022</v>
      </c>
      <c r="B24" s="191" t="s">
        <v>195</v>
      </c>
      <c r="C24" s="1" t="s">
        <v>196</v>
      </c>
      <c r="D24" s="1" t="n">
        <v>5</v>
      </c>
      <c r="F24" s="1"/>
      <c r="G24" s="1" t="n">
        <f aca="false">+D24-H24</f>
        <v>5</v>
      </c>
      <c r="H24" s="1" t="n">
        <f aca="false">SUM(E24:F24)</f>
        <v>0</v>
      </c>
      <c r="I24" s="15" t="n">
        <f aca="false">+H24/D24</f>
        <v>0</v>
      </c>
    </row>
    <row r="25" customFormat="false" ht="12.8" hidden="false" customHeight="false" outlineLevel="0" collapsed="false">
      <c r="A25" s="2" t="n">
        <v>2022</v>
      </c>
      <c r="B25" s="191" t="s">
        <v>199</v>
      </c>
      <c r="C25" s="1" t="s">
        <v>200</v>
      </c>
      <c r="D25" s="1" t="n">
        <v>633</v>
      </c>
      <c r="E25" s="1" t="n">
        <v>129</v>
      </c>
      <c r="F25" s="1" t="n">
        <v>44</v>
      </c>
      <c r="G25" s="1" t="n">
        <f aca="false">+D25-H25</f>
        <v>460</v>
      </c>
      <c r="H25" s="1" t="n">
        <f aca="false">SUM(E25:F25)</f>
        <v>173</v>
      </c>
      <c r="I25" s="15" t="n">
        <f aca="false">+H25/D25</f>
        <v>0.273301737756714</v>
      </c>
    </row>
    <row r="26" customFormat="false" ht="12.8" hidden="false" customHeight="false" outlineLevel="0" collapsed="false">
      <c r="A26" s="2" t="n">
        <v>2022</v>
      </c>
      <c r="B26" s="191" t="s">
        <v>203</v>
      </c>
      <c r="C26" s="1" t="s">
        <v>204</v>
      </c>
      <c r="D26" s="1" t="n">
        <v>29</v>
      </c>
      <c r="E26" s="1" t="n">
        <v>3</v>
      </c>
      <c r="F26" s="1" t="n">
        <v>2</v>
      </c>
      <c r="G26" s="1" t="n">
        <f aca="false">+D26-H26</f>
        <v>24</v>
      </c>
      <c r="H26" s="1" t="n">
        <f aca="false">SUM(E26:F26)</f>
        <v>5</v>
      </c>
      <c r="I26" s="15" t="n">
        <f aca="false">+H26/D26</f>
        <v>0.172413793103448</v>
      </c>
    </row>
    <row r="27" customFormat="false" ht="12.8" hidden="false" customHeight="false" outlineLevel="0" collapsed="false">
      <c r="A27" s="2" t="n">
        <v>2022</v>
      </c>
      <c r="B27" s="191" t="s">
        <v>207</v>
      </c>
      <c r="C27" s="1" t="s">
        <v>208</v>
      </c>
      <c r="D27" s="1" t="n">
        <v>413</v>
      </c>
      <c r="E27" s="1" t="n">
        <v>24</v>
      </c>
      <c r="F27" s="1" t="n">
        <v>33</v>
      </c>
      <c r="G27" s="1" t="n">
        <f aca="false">+D27-H27</f>
        <v>356</v>
      </c>
      <c r="H27" s="1" t="n">
        <f aca="false">SUM(E27:F27)</f>
        <v>57</v>
      </c>
      <c r="I27" s="15" t="n">
        <f aca="false">+H27/D27</f>
        <v>0.138014527845036</v>
      </c>
    </row>
    <row r="28" customFormat="false" ht="12.8" hidden="false" customHeight="false" outlineLevel="0" collapsed="false">
      <c r="A28" s="2" t="n">
        <v>2022</v>
      </c>
      <c r="B28" s="191" t="s">
        <v>211</v>
      </c>
      <c r="C28" s="1" t="s">
        <v>663</v>
      </c>
      <c r="D28" s="1" t="n">
        <v>1</v>
      </c>
      <c r="F28" s="1"/>
      <c r="G28" s="1" t="n">
        <f aca="false">+D28-H28</f>
        <v>1</v>
      </c>
      <c r="H28" s="1" t="n">
        <f aca="false">SUM(E28:F28)</f>
        <v>0</v>
      </c>
      <c r="I28" s="15" t="n">
        <f aca="false">+H28/D28</f>
        <v>0</v>
      </c>
    </row>
    <row r="29" customFormat="false" ht="12.8" hidden="false" customHeight="false" outlineLevel="0" collapsed="false">
      <c r="A29" s="2" t="n">
        <v>2022</v>
      </c>
      <c r="B29" s="191" t="s">
        <v>215</v>
      </c>
      <c r="C29" s="1" t="s">
        <v>216</v>
      </c>
      <c r="D29" s="1" t="n">
        <v>207</v>
      </c>
      <c r="E29" s="1" t="n">
        <v>20</v>
      </c>
      <c r="F29" s="1" t="n">
        <v>3</v>
      </c>
      <c r="G29" s="1" t="n">
        <f aca="false">+D29-H29</f>
        <v>184</v>
      </c>
      <c r="H29" s="1" t="n">
        <f aca="false">SUM(E29:F29)</f>
        <v>23</v>
      </c>
      <c r="I29" s="15" t="n">
        <f aca="false">+H29/D29</f>
        <v>0.111111111111111</v>
      </c>
    </row>
    <row r="30" customFormat="false" ht="12.8" hidden="false" customHeight="false" outlineLevel="0" collapsed="false">
      <c r="A30" s="2" t="n">
        <v>2022</v>
      </c>
      <c r="B30" s="191" t="s">
        <v>219</v>
      </c>
      <c r="C30" s="1" t="s">
        <v>711</v>
      </c>
      <c r="D30" s="1" t="n">
        <v>5</v>
      </c>
      <c r="E30" s="1" t="n">
        <v>1</v>
      </c>
      <c r="F30" s="1"/>
      <c r="G30" s="1" t="n">
        <f aca="false">+D30-H30</f>
        <v>4</v>
      </c>
      <c r="H30" s="1" t="n">
        <f aca="false">SUM(E30:F30)</f>
        <v>1</v>
      </c>
      <c r="I30" s="15" t="n">
        <f aca="false">+H30/D30</f>
        <v>0.2</v>
      </c>
    </row>
    <row r="31" customFormat="false" ht="12.8" hidden="false" customHeight="false" outlineLevel="0" collapsed="false">
      <c r="A31" s="2" t="n">
        <v>2022</v>
      </c>
      <c r="B31" s="191" t="s">
        <v>223</v>
      </c>
      <c r="C31" s="1" t="s">
        <v>224</v>
      </c>
      <c r="D31" s="1" t="n">
        <v>116</v>
      </c>
      <c r="E31" s="1" t="n">
        <v>52</v>
      </c>
      <c r="F31" s="1" t="n">
        <v>11</v>
      </c>
      <c r="G31" s="1" t="n">
        <f aca="false">+D31-H31</f>
        <v>53</v>
      </c>
      <c r="H31" s="1" t="n">
        <f aca="false">SUM(E31:F31)</f>
        <v>63</v>
      </c>
      <c r="I31" s="15" t="n">
        <f aca="false">+H31/D31</f>
        <v>0.543103448275862</v>
      </c>
    </row>
    <row r="32" customFormat="false" ht="12.8" hidden="false" customHeight="false" outlineLevel="0" collapsed="false">
      <c r="A32" s="2" t="n">
        <v>2022</v>
      </c>
      <c r="B32" s="191" t="s">
        <v>227</v>
      </c>
      <c r="C32" s="1" t="s">
        <v>712</v>
      </c>
      <c r="D32" s="1" t="n">
        <v>1</v>
      </c>
      <c r="F32" s="1"/>
      <c r="G32" s="1" t="n">
        <f aca="false">+D32-H32</f>
        <v>1</v>
      </c>
      <c r="H32" s="1" t="n">
        <f aca="false">SUM(E32:F32)</f>
        <v>0</v>
      </c>
      <c r="I32" s="15" t="n">
        <f aca="false">+H32/D32</f>
        <v>0</v>
      </c>
    </row>
    <row r="33" customFormat="false" ht="12.8" hidden="false" customHeight="false" outlineLevel="0" collapsed="false">
      <c r="A33" s="2" t="n">
        <v>2022</v>
      </c>
      <c r="B33" s="191" t="s">
        <v>231</v>
      </c>
      <c r="C33" s="1" t="s">
        <v>713</v>
      </c>
      <c r="D33" s="1" t="n">
        <v>74</v>
      </c>
      <c r="F33" s="1" t="n">
        <v>3</v>
      </c>
      <c r="G33" s="1" t="n">
        <f aca="false">+D33-H33</f>
        <v>71</v>
      </c>
      <c r="H33" s="1" t="n">
        <f aca="false">SUM(E33:F33)</f>
        <v>3</v>
      </c>
      <c r="I33" s="15" t="n">
        <f aca="false">+H33/D33</f>
        <v>0.0405405405405405</v>
      </c>
    </row>
    <row r="34" customFormat="false" ht="12.8" hidden="false" customHeight="false" outlineLevel="0" collapsed="false">
      <c r="A34" s="2" t="n">
        <v>2022</v>
      </c>
      <c r="B34" s="191" t="s">
        <v>235</v>
      </c>
      <c r="C34" s="1" t="s">
        <v>236</v>
      </c>
      <c r="D34" s="1" t="n">
        <v>524</v>
      </c>
      <c r="E34" s="1" t="n">
        <v>32</v>
      </c>
      <c r="F34" s="1" t="n">
        <v>17</v>
      </c>
      <c r="G34" s="1" t="n">
        <f aca="false">+D34-H34</f>
        <v>475</v>
      </c>
      <c r="H34" s="1" t="n">
        <f aca="false">SUM(E34:F34)</f>
        <v>49</v>
      </c>
      <c r="I34" s="15" t="n">
        <f aca="false">+H34/D34</f>
        <v>0.0935114503816794</v>
      </c>
    </row>
    <row r="35" customFormat="false" ht="12.8" hidden="false" customHeight="false" outlineLevel="0" collapsed="false">
      <c r="A35" s="2" t="n">
        <v>2022</v>
      </c>
      <c r="B35" s="191" t="s">
        <v>239</v>
      </c>
      <c r="C35" s="1" t="s">
        <v>714</v>
      </c>
      <c r="D35" s="1" t="n">
        <v>5</v>
      </c>
      <c r="F35" s="1"/>
      <c r="G35" s="1" t="n">
        <f aca="false">+D35-H35</f>
        <v>5</v>
      </c>
      <c r="H35" s="1" t="n">
        <f aca="false">SUM(E35:F35)</f>
        <v>0</v>
      </c>
      <c r="I35" s="15" t="n">
        <f aca="false">+H35/D35</f>
        <v>0</v>
      </c>
    </row>
    <row r="36" customFormat="false" ht="12.8" hidden="false" customHeight="false" outlineLevel="0" collapsed="false">
      <c r="A36" s="2" t="n">
        <v>2022</v>
      </c>
      <c r="B36" s="191" t="s">
        <v>243</v>
      </c>
      <c r="C36" s="1" t="s">
        <v>244</v>
      </c>
      <c r="D36" s="1" t="n">
        <v>378</v>
      </c>
      <c r="E36" s="1" t="n">
        <v>129</v>
      </c>
      <c r="F36" s="1" t="n">
        <v>5</v>
      </c>
      <c r="G36" s="1" t="n">
        <f aca="false">+D36-H36</f>
        <v>244</v>
      </c>
      <c r="H36" s="1" t="n">
        <f aca="false">SUM(E36:F36)</f>
        <v>134</v>
      </c>
      <c r="I36" s="15" t="n">
        <f aca="false">+H36/D36</f>
        <v>0.354497354497355</v>
      </c>
    </row>
    <row r="37" customFormat="false" ht="12.8" hidden="false" customHeight="false" outlineLevel="0" collapsed="false">
      <c r="A37" s="2" t="n">
        <v>2022</v>
      </c>
      <c r="B37" s="191" t="s">
        <v>247</v>
      </c>
      <c r="C37" s="1" t="s">
        <v>248</v>
      </c>
      <c r="D37" s="1" t="n">
        <v>165</v>
      </c>
      <c r="E37" s="1" t="n">
        <v>8</v>
      </c>
      <c r="F37" s="1" t="n">
        <v>3</v>
      </c>
      <c r="G37" s="1" t="n">
        <f aca="false">+D37-H37</f>
        <v>154</v>
      </c>
      <c r="H37" s="1" t="n">
        <f aca="false">SUM(E37:F37)</f>
        <v>11</v>
      </c>
      <c r="I37" s="15" t="n">
        <f aca="false">+H37/D37</f>
        <v>0.0666666666666667</v>
      </c>
    </row>
    <row r="38" customFormat="false" ht="12.8" hidden="false" customHeight="false" outlineLevel="0" collapsed="false">
      <c r="A38" s="2" t="n">
        <v>2022</v>
      </c>
      <c r="B38" s="191" t="s">
        <v>251</v>
      </c>
      <c r="C38" s="1" t="s">
        <v>252</v>
      </c>
      <c r="D38" s="1" t="n">
        <v>491</v>
      </c>
      <c r="E38" s="1" t="n">
        <v>150</v>
      </c>
      <c r="F38" s="1" t="n">
        <v>9</v>
      </c>
      <c r="G38" s="1" t="n">
        <f aca="false">+D38-H38</f>
        <v>332</v>
      </c>
      <c r="H38" s="1" t="n">
        <f aca="false">SUM(E38:F38)</f>
        <v>159</v>
      </c>
      <c r="I38" s="15" t="n">
        <f aca="false">+H38/D38</f>
        <v>0.323828920570265</v>
      </c>
    </row>
    <row r="39" customFormat="false" ht="12.8" hidden="false" customHeight="false" outlineLevel="0" collapsed="false">
      <c r="A39" s="2" t="n">
        <v>2022</v>
      </c>
      <c r="B39" s="1" t="s">
        <v>255</v>
      </c>
      <c r="C39" s="1" t="s">
        <v>715</v>
      </c>
      <c r="D39" s="1" t="n">
        <v>1</v>
      </c>
      <c r="F39" s="1"/>
      <c r="G39" s="1" t="n">
        <f aca="false">+D39-H39</f>
        <v>1</v>
      </c>
      <c r="H39" s="1" t="n">
        <f aca="false">SUM(E39:F39)</f>
        <v>0</v>
      </c>
      <c r="I39" s="15" t="n">
        <f aca="false">+H39/D39</f>
        <v>0</v>
      </c>
    </row>
    <row r="40" customFormat="false" ht="12.8" hidden="false" customHeight="false" outlineLevel="0" collapsed="false">
      <c r="A40" s="2" t="n">
        <v>2022</v>
      </c>
      <c r="B40" s="191" t="s">
        <v>259</v>
      </c>
      <c r="C40" s="1" t="s">
        <v>671</v>
      </c>
      <c r="D40" s="1" t="n">
        <v>404</v>
      </c>
      <c r="E40" s="1" t="n">
        <v>99</v>
      </c>
      <c r="F40" s="1" t="n">
        <v>29</v>
      </c>
      <c r="G40" s="1" t="n">
        <f aca="false">+D40-H40</f>
        <v>276</v>
      </c>
      <c r="H40" s="1" t="n">
        <f aca="false">SUM(E40:F40)</f>
        <v>128</v>
      </c>
      <c r="I40" s="15" t="n">
        <f aca="false">+H40/D40</f>
        <v>0.316831683168317</v>
      </c>
    </row>
    <row r="41" customFormat="false" ht="12.8" hidden="false" customHeight="false" outlineLevel="0" collapsed="false">
      <c r="A41" s="2" t="n">
        <v>2022</v>
      </c>
      <c r="B41" s="191" t="s">
        <v>263</v>
      </c>
      <c r="C41" s="1" t="s">
        <v>264</v>
      </c>
      <c r="D41" s="1" t="n">
        <v>237</v>
      </c>
      <c r="E41" s="1" t="n">
        <v>11</v>
      </c>
      <c r="F41" s="1" t="n">
        <v>23</v>
      </c>
      <c r="G41" s="1" t="n">
        <f aca="false">+D41-H41</f>
        <v>203</v>
      </c>
      <c r="H41" s="1" t="n">
        <f aca="false">SUM(E41:F41)</f>
        <v>34</v>
      </c>
      <c r="I41" s="15" t="n">
        <f aca="false">+H41/D41</f>
        <v>0.143459915611814</v>
      </c>
    </row>
    <row r="42" customFormat="false" ht="12.8" hidden="false" customHeight="false" outlineLevel="0" collapsed="false">
      <c r="A42" s="2" t="n">
        <v>2022</v>
      </c>
      <c r="B42" s="191" t="s">
        <v>271</v>
      </c>
      <c r="C42" s="1" t="s">
        <v>272</v>
      </c>
      <c r="D42" s="1" t="n">
        <v>2628</v>
      </c>
      <c r="E42" s="1" t="n">
        <v>36</v>
      </c>
      <c r="F42" s="1" t="n">
        <v>38</v>
      </c>
      <c r="G42" s="1" t="n">
        <f aca="false">+D42-H42</f>
        <v>2554</v>
      </c>
      <c r="H42" s="1" t="n">
        <f aca="false">SUM(E42:F42)</f>
        <v>74</v>
      </c>
      <c r="I42" s="15" t="n">
        <f aca="false">+H42/D42</f>
        <v>0.028158295281583</v>
      </c>
    </row>
    <row r="43" customFormat="false" ht="12.8" hidden="false" customHeight="false" outlineLevel="0" collapsed="false">
      <c r="A43" s="2" t="n">
        <v>2022</v>
      </c>
      <c r="B43" s="191" t="s">
        <v>275</v>
      </c>
      <c r="C43" s="1" t="s">
        <v>276</v>
      </c>
      <c r="D43" s="1" t="n">
        <v>147</v>
      </c>
      <c r="E43" s="1" t="n">
        <v>13</v>
      </c>
      <c r="F43" s="1" t="n">
        <v>5</v>
      </c>
      <c r="G43" s="1" t="n">
        <f aca="false">+D43-H43</f>
        <v>129</v>
      </c>
      <c r="H43" s="1" t="n">
        <f aca="false">SUM(E43:F43)</f>
        <v>18</v>
      </c>
      <c r="I43" s="15" t="n">
        <f aca="false">+H43/D43</f>
        <v>0.122448979591837</v>
      </c>
    </row>
    <row r="44" customFormat="false" ht="12.8" hidden="false" customHeight="false" outlineLevel="0" collapsed="false">
      <c r="A44" s="2" t="n">
        <v>2022</v>
      </c>
      <c r="B44" s="191" t="s">
        <v>279</v>
      </c>
      <c r="C44" s="1" t="s">
        <v>280</v>
      </c>
      <c r="D44" s="1" t="n">
        <v>387</v>
      </c>
      <c r="E44" s="1" t="n">
        <v>28</v>
      </c>
      <c r="F44" s="1" t="n">
        <v>15</v>
      </c>
      <c r="G44" s="1" t="n">
        <f aca="false">+D44-H44</f>
        <v>344</v>
      </c>
      <c r="H44" s="1" t="n">
        <f aca="false">SUM(E44:F44)</f>
        <v>43</v>
      </c>
      <c r="I44" s="15" t="n">
        <f aca="false">+H44/D44</f>
        <v>0.111111111111111</v>
      </c>
    </row>
    <row r="45" customFormat="false" ht="12.8" hidden="false" customHeight="false" outlineLevel="0" collapsed="false">
      <c r="A45" s="2" t="n">
        <v>2022</v>
      </c>
      <c r="B45" s="191" t="s">
        <v>283</v>
      </c>
      <c r="C45" s="1" t="s">
        <v>284</v>
      </c>
      <c r="D45" s="1" t="n">
        <v>3977</v>
      </c>
      <c r="E45" s="1" t="n">
        <v>694</v>
      </c>
      <c r="F45" s="1" t="n">
        <v>134</v>
      </c>
      <c r="G45" s="1" t="n">
        <f aca="false">+D45-H45</f>
        <v>3149</v>
      </c>
      <c r="H45" s="1" t="n">
        <f aca="false">SUM(E45:F45)</f>
        <v>828</v>
      </c>
      <c r="I45" s="15" t="n">
        <f aca="false">+H45/D45</f>
        <v>0.208197133517727</v>
      </c>
    </row>
    <row r="46" customFormat="false" ht="12.8" hidden="false" customHeight="false" outlineLevel="0" collapsed="false">
      <c r="A46" s="2" t="n">
        <v>2022</v>
      </c>
      <c r="B46" s="191" t="s">
        <v>287</v>
      </c>
      <c r="C46" s="1" t="s">
        <v>716</v>
      </c>
      <c r="D46" s="1" t="n">
        <v>6</v>
      </c>
      <c r="E46" s="1" t="n">
        <v>1</v>
      </c>
      <c r="F46" s="1" t="n">
        <v>1</v>
      </c>
      <c r="G46" s="1" t="n">
        <f aca="false">+D46-H46</f>
        <v>4</v>
      </c>
      <c r="H46" s="1" t="n">
        <f aca="false">SUM(E46:F46)</f>
        <v>2</v>
      </c>
      <c r="I46" s="15" t="n">
        <f aca="false">+H46/D46</f>
        <v>0.333333333333333</v>
      </c>
    </row>
    <row r="47" customFormat="false" ht="12.8" hidden="false" customHeight="false" outlineLevel="0" collapsed="false">
      <c r="A47" s="2" t="n">
        <v>2022</v>
      </c>
      <c r="B47" s="191" t="s">
        <v>291</v>
      </c>
      <c r="C47" s="1" t="s">
        <v>292</v>
      </c>
      <c r="D47" s="1"/>
      <c r="F47" s="1"/>
      <c r="G47" s="1" t="n">
        <f aca="false">+D47-H47</f>
        <v>0</v>
      </c>
      <c r="H47" s="1" t="n">
        <f aca="false">SUM(E47:F47)</f>
        <v>0</v>
      </c>
      <c r="I47" s="15" t="e">
        <f aca="false">+H47/D47</f>
        <v>#DIV/0!</v>
      </c>
    </row>
    <row r="48" customFormat="false" ht="12.8" hidden="false" customHeight="false" outlineLevel="0" collapsed="false">
      <c r="A48" s="2" t="n">
        <v>2022</v>
      </c>
      <c r="B48" s="191" t="s">
        <v>295</v>
      </c>
      <c r="C48" s="1" t="s">
        <v>717</v>
      </c>
      <c r="D48" s="1"/>
      <c r="F48" s="1"/>
      <c r="G48" s="1"/>
      <c r="I48" s="15" t="e">
        <f aca="false">+H48/D48</f>
        <v>#DIV/0!</v>
      </c>
    </row>
    <row r="49" customFormat="false" ht="12.8" hidden="false" customHeight="false" outlineLevel="0" collapsed="false">
      <c r="A49" s="2" t="n">
        <v>2022</v>
      </c>
      <c r="B49" s="191" t="s">
        <v>299</v>
      </c>
      <c r="C49" s="1" t="s">
        <v>718</v>
      </c>
      <c r="D49" s="1" t="n">
        <v>83</v>
      </c>
      <c r="E49" s="1" t="n">
        <v>6</v>
      </c>
      <c r="F49" s="1" t="n">
        <v>3</v>
      </c>
      <c r="G49" s="1" t="n">
        <f aca="false">+D49-H49</f>
        <v>74</v>
      </c>
      <c r="H49" s="1" t="n">
        <f aca="false">SUM(E49:F49)</f>
        <v>9</v>
      </c>
      <c r="I49" s="15" t="n">
        <f aca="false">+H49/D49</f>
        <v>0.108433734939759</v>
      </c>
    </row>
    <row r="50" customFormat="false" ht="12.8" hidden="false" customHeight="false" outlineLevel="0" collapsed="false">
      <c r="A50" s="2" t="n">
        <v>2022</v>
      </c>
      <c r="B50" s="191" t="s">
        <v>719</v>
      </c>
      <c r="C50" s="1" t="s">
        <v>720</v>
      </c>
      <c r="D50" s="1"/>
      <c r="F50" s="1"/>
      <c r="G50" s="1"/>
      <c r="I50" s="15" t="e">
        <f aca="false">+H50/D50</f>
        <v>#DIV/0!</v>
      </c>
    </row>
    <row r="51" customFormat="false" ht="12.8" hidden="false" customHeight="false" outlineLevel="0" collapsed="false">
      <c r="A51" s="2" t="n">
        <v>2022</v>
      </c>
      <c r="B51" s="191" t="s">
        <v>303</v>
      </c>
      <c r="C51" s="1" t="s">
        <v>304</v>
      </c>
      <c r="D51" s="1" t="n">
        <v>13</v>
      </c>
      <c r="F51" s="1" t="n">
        <v>3</v>
      </c>
      <c r="G51" s="1" t="n">
        <f aca="false">+D51-H51</f>
        <v>10</v>
      </c>
      <c r="H51" s="1" t="n">
        <f aca="false">SUM(E51:F51)</f>
        <v>3</v>
      </c>
      <c r="I51" s="15" t="n">
        <f aca="false">+H51/D51</f>
        <v>0.230769230769231</v>
      </c>
    </row>
    <row r="52" customFormat="false" ht="12.8" hidden="false" customHeight="false" outlineLevel="0" collapsed="false">
      <c r="A52" s="2" t="n">
        <v>2022</v>
      </c>
      <c r="B52" s="191" t="s">
        <v>307</v>
      </c>
      <c r="C52" s="1" t="s">
        <v>308</v>
      </c>
      <c r="D52" s="1" t="n">
        <v>2</v>
      </c>
      <c r="F52" s="1"/>
      <c r="G52" s="1" t="n">
        <f aca="false">+D52-H52</f>
        <v>2</v>
      </c>
      <c r="H52" s="1" t="n">
        <f aca="false">SUM(E52:F52)</f>
        <v>0</v>
      </c>
      <c r="I52" s="15" t="n">
        <f aca="false">+H52/D52</f>
        <v>0</v>
      </c>
    </row>
    <row r="53" customFormat="false" ht="12.8" hidden="false" customHeight="false" outlineLevel="0" collapsed="false">
      <c r="A53" s="2" t="n">
        <v>2022</v>
      </c>
      <c r="B53" s="191" t="s">
        <v>311</v>
      </c>
      <c r="C53" s="1" t="s">
        <v>312</v>
      </c>
      <c r="D53" s="1" t="n">
        <v>1045</v>
      </c>
      <c r="E53" s="1" t="n">
        <v>27</v>
      </c>
      <c r="F53" s="1" t="n">
        <v>8</v>
      </c>
      <c r="G53" s="1" t="n">
        <f aca="false">+D53-H53</f>
        <v>1010</v>
      </c>
      <c r="H53" s="1" t="n">
        <f aca="false">SUM(E53:F53)</f>
        <v>35</v>
      </c>
      <c r="I53" s="15" t="n">
        <f aca="false">+H53/D53</f>
        <v>0.0334928229665072</v>
      </c>
    </row>
    <row r="54" customFormat="false" ht="12.8" hidden="false" customHeight="false" outlineLevel="0" collapsed="false">
      <c r="A54" s="2" t="n">
        <v>2022</v>
      </c>
      <c r="B54" s="191" t="s">
        <v>315</v>
      </c>
      <c r="C54" s="1" t="s">
        <v>316</v>
      </c>
      <c r="D54" s="1" t="n">
        <v>2</v>
      </c>
      <c r="F54" s="1"/>
      <c r="G54" s="1" t="n">
        <f aca="false">+D54-H54</f>
        <v>2</v>
      </c>
      <c r="H54" s="1" t="n">
        <f aca="false">SUM(E54:F54)</f>
        <v>0</v>
      </c>
      <c r="I54" s="15" t="n">
        <f aca="false">+H54/D54</f>
        <v>0</v>
      </c>
    </row>
    <row r="55" customFormat="false" ht="12.8" hidden="false" customHeight="false" outlineLevel="0" collapsed="false">
      <c r="A55" s="2" t="n">
        <v>2022</v>
      </c>
      <c r="B55" s="191" t="s">
        <v>319</v>
      </c>
      <c r="C55" s="1" t="s">
        <v>320</v>
      </c>
      <c r="D55" s="1"/>
      <c r="F55" s="1"/>
      <c r="G55" s="1" t="n">
        <f aca="false">+D55-H55</f>
        <v>0</v>
      </c>
      <c r="H55" s="1" t="n">
        <f aca="false">SUM(E55:F55)</f>
        <v>0</v>
      </c>
      <c r="I55" s="15" t="e">
        <f aca="false">+H55/D55</f>
        <v>#DIV/0!</v>
      </c>
    </row>
    <row r="56" customFormat="false" ht="12.8" hidden="false" customHeight="false" outlineLevel="0" collapsed="false">
      <c r="A56" s="2" t="n">
        <v>2022</v>
      </c>
      <c r="B56" s="191" t="s">
        <v>323</v>
      </c>
      <c r="C56" s="1" t="s">
        <v>324</v>
      </c>
      <c r="D56" s="1" t="n">
        <v>115</v>
      </c>
      <c r="E56" s="1" t="n">
        <v>1</v>
      </c>
      <c r="F56" s="1" t="n">
        <v>1</v>
      </c>
      <c r="G56" s="1" t="n">
        <f aca="false">+D56-H56</f>
        <v>113</v>
      </c>
      <c r="H56" s="1" t="n">
        <f aca="false">SUM(E56:F56)</f>
        <v>2</v>
      </c>
      <c r="I56" s="15" t="n">
        <f aca="false">+H56/D56</f>
        <v>0.0173913043478261</v>
      </c>
    </row>
    <row r="57" customFormat="false" ht="12.8" hidden="false" customHeight="false" outlineLevel="0" collapsed="false">
      <c r="A57" s="2" t="n">
        <v>2022</v>
      </c>
      <c r="B57" s="191" t="s">
        <v>327</v>
      </c>
      <c r="C57" s="1" t="s">
        <v>328</v>
      </c>
      <c r="D57" s="1" t="n">
        <v>602</v>
      </c>
      <c r="E57" s="1" t="n">
        <v>167</v>
      </c>
      <c r="F57" s="1" t="n">
        <v>154</v>
      </c>
      <c r="G57" s="1" t="n">
        <f aca="false">+D57-H57</f>
        <v>281</v>
      </c>
      <c r="H57" s="1" t="n">
        <f aca="false">SUM(E57:F57)</f>
        <v>321</v>
      </c>
      <c r="I57" s="15" t="n">
        <f aca="false">+H57/D57</f>
        <v>0.533222591362126</v>
      </c>
    </row>
    <row r="58" customFormat="false" ht="12.8" hidden="false" customHeight="false" outlineLevel="0" collapsed="false">
      <c r="A58" s="2" t="n">
        <v>2022</v>
      </c>
      <c r="B58" s="191" t="s">
        <v>329</v>
      </c>
      <c r="C58" s="1" t="s">
        <v>330</v>
      </c>
      <c r="D58" s="1" t="n">
        <v>282</v>
      </c>
      <c r="E58" s="1" t="n">
        <v>127</v>
      </c>
      <c r="F58" s="1" t="n">
        <v>8</v>
      </c>
      <c r="G58" s="1" t="n">
        <f aca="false">+D58-H58</f>
        <v>147</v>
      </c>
      <c r="H58" s="1" t="n">
        <f aca="false">SUM(E58:F58)</f>
        <v>135</v>
      </c>
      <c r="I58" s="15" t="n">
        <f aca="false">+H58/D58</f>
        <v>0.478723404255319</v>
      </c>
    </row>
    <row r="59" customFormat="false" ht="12.8" hidden="false" customHeight="false" outlineLevel="0" collapsed="false">
      <c r="A59" s="2" t="n">
        <v>2022</v>
      </c>
      <c r="B59" s="191" t="s">
        <v>721</v>
      </c>
      <c r="C59" s="1" t="s">
        <v>722</v>
      </c>
      <c r="D59" s="1" t="n">
        <v>2</v>
      </c>
      <c r="F59" s="1"/>
      <c r="G59" s="1" t="n">
        <f aca="false">+D59-H59</f>
        <v>2</v>
      </c>
      <c r="H59" s="1" t="n">
        <f aca="false">SUM(E59:F59)</f>
        <v>0</v>
      </c>
      <c r="I59" s="15" t="n">
        <f aca="false">+H59/D59</f>
        <v>0</v>
      </c>
    </row>
    <row r="60" customFormat="false" ht="12.8" hidden="false" customHeight="false" outlineLevel="0" collapsed="false">
      <c r="A60" s="2" t="n">
        <v>2022</v>
      </c>
      <c r="B60" s="191" t="s">
        <v>333</v>
      </c>
      <c r="C60" s="1" t="s">
        <v>334</v>
      </c>
      <c r="D60" s="1" t="n">
        <v>6</v>
      </c>
      <c r="F60" s="1" t="n">
        <v>1</v>
      </c>
      <c r="G60" s="1" t="n">
        <f aca="false">+D60-H60</f>
        <v>5</v>
      </c>
      <c r="H60" s="1" t="n">
        <f aca="false">SUM(E60:F60)</f>
        <v>1</v>
      </c>
      <c r="I60" s="15" t="n">
        <f aca="false">+H60/D60</f>
        <v>0.166666666666667</v>
      </c>
    </row>
    <row r="61" customFormat="false" ht="12.8" hidden="false" customHeight="false" outlineLevel="0" collapsed="false">
      <c r="A61" s="2" t="n">
        <v>2022</v>
      </c>
      <c r="B61" s="191" t="s">
        <v>337</v>
      </c>
      <c r="C61" s="1" t="s">
        <v>338</v>
      </c>
      <c r="D61" s="1" t="n">
        <v>9</v>
      </c>
      <c r="E61" s="1" t="n">
        <v>1</v>
      </c>
      <c r="F61" s="1" t="n">
        <v>2</v>
      </c>
      <c r="G61" s="1" t="n">
        <f aca="false">+D61-H61</f>
        <v>6</v>
      </c>
      <c r="H61" s="1" t="n">
        <f aca="false">SUM(E61:F61)</f>
        <v>3</v>
      </c>
      <c r="I61" s="15" t="n">
        <f aca="false">+H61/D61</f>
        <v>0.333333333333333</v>
      </c>
    </row>
    <row r="62" customFormat="false" ht="12.8" hidden="false" customHeight="false" outlineLevel="0" collapsed="false">
      <c r="A62" s="2" t="n">
        <v>2022</v>
      </c>
      <c r="B62" s="191" t="s">
        <v>345</v>
      </c>
      <c r="C62" s="1" t="s">
        <v>346</v>
      </c>
      <c r="D62" s="1" t="n">
        <v>28</v>
      </c>
      <c r="E62" s="1" t="n">
        <v>6</v>
      </c>
      <c r="F62" s="1" t="n">
        <v>5</v>
      </c>
      <c r="G62" s="1" t="n">
        <f aca="false">+D62-H62</f>
        <v>17</v>
      </c>
      <c r="H62" s="1" t="n">
        <f aca="false">SUM(E62:F62)</f>
        <v>11</v>
      </c>
      <c r="I62" s="15" t="n">
        <f aca="false">+H62/D62</f>
        <v>0.392857142857143</v>
      </c>
    </row>
    <row r="63" customFormat="false" ht="12.8" hidden="false" customHeight="false" outlineLevel="0" collapsed="false">
      <c r="A63" s="2" t="n">
        <v>2022</v>
      </c>
      <c r="B63" s="191" t="s">
        <v>349</v>
      </c>
      <c r="C63" s="1" t="s">
        <v>676</v>
      </c>
      <c r="D63" s="1" t="n">
        <v>38</v>
      </c>
      <c r="E63" s="1" t="n">
        <v>13</v>
      </c>
      <c r="F63" s="1" t="n">
        <v>3</v>
      </c>
      <c r="G63" s="1" t="n">
        <f aca="false">+D63-H63</f>
        <v>22</v>
      </c>
      <c r="H63" s="1" t="n">
        <f aca="false">SUM(E63:F63)</f>
        <v>16</v>
      </c>
      <c r="I63" s="15" t="n">
        <f aca="false">+H63/D63</f>
        <v>0.421052631578947</v>
      </c>
    </row>
    <row r="64" customFormat="false" ht="12.8" hidden="false" customHeight="false" outlineLevel="0" collapsed="false">
      <c r="A64" s="2" t="n">
        <v>2022</v>
      </c>
      <c r="B64" s="191" t="s">
        <v>353</v>
      </c>
      <c r="C64" s="1" t="s">
        <v>354</v>
      </c>
      <c r="D64" s="1" t="n">
        <v>16</v>
      </c>
      <c r="E64" s="1" t="n">
        <v>1</v>
      </c>
      <c r="F64" s="1"/>
      <c r="G64" s="1" t="n">
        <f aca="false">+D64-H64</f>
        <v>15</v>
      </c>
      <c r="H64" s="1" t="n">
        <f aca="false">SUM(E64:F64)</f>
        <v>1</v>
      </c>
      <c r="I64" s="15" t="n">
        <f aca="false">+H64/D64</f>
        <v>0.0625</v>
      </c>
    </row>
    <row r="65" customFormat="false" ht="12.8" hidden="false" customHeight="false" outlineLevel="0" collapsed="false">
      <c r="A65" s="2" t="n">
        <v>2022</v>
      </c>
      <c r="B65" s="191" t="s">
        <v>357</v>
      </c>
      <c r="C65" s="1" t="s">
        <v>358</v>
      </c>
      <c r="D65" s="1" t="n">
        <v>1264</v>
      </c>
      <c r="E65" s="1" t="n">
        <v>37</v>
      </c>
      <c r="F65" s="1" t="n">
        <v>2</v>
      </c>
      <c r="G65" s="1" t="n">
        <f aca="false">+D65-H65</f>
        <v>1225</v>
      </c>
      <c r="H65" s="1" t="n">
        <f aca="false">SUM(E65:F65)</f>
        <v>39</v>
      </c>
      <c r="I65" s="15" t="n">
        <f aca="false">+H65/D65</f>
        <v>0.0308544303797468</v>
      </c>
    </row>
    <row r="66" customFormat="false" ht="12.8" hidden="false" customHeight="false" outlineLevel="0" collapsed="false">
      <c r="A66" s="2" t="n">
        <v>2022</v>
      </c>
      <c r="B66" s="191" t="s">
        <v>369</v>
      </c>
      <c r="C66" s="1" t="s">
        <v>370</v>
      </c>
      <c r="D66" s="1" t="n">
        <v>93</v>
      </c>
      <c r="E66" s="1" t="n">
        <v>53</v>
      </c>
      <c r="F66" s="1"/>
      <c r="G66" s="1" t="n">
        <f aca="false">+D66-H66</f>
        <v>40</v>
      </c>
      <c r="H66" s="1" t="n">
        <f aca="false">SUM(E66:F66)</f>
        <v>53</v>
      </c>
      <c r="I66" s="15" t="n">
        <f aca="false">+H66/D66</f>
        <v>0.56989247311828</v>
      </c>
    </row>
    <row r="67" customFormat="false" ht="12.8" hidden="false" customHeight="false" outlineLevel="0" collapsed="false">
      <c r="A67" s="2" t="n">
        <v>2022</v>
      </c>
      <c r="B67" s="191" t="s">
        <v>373</v>
      </c>
      <c r="C67" s="1" t="s">
        <v>374</v>
      </c>
      <c r="D67" s="1" t="n">
        <v>79</v>
      </c>
      <c r="E67" s="1" t="n">
        <v>7</v>
      </c>
      <c r="F67" s="1" t="n">
        <v>5</v>
      </c>
      <c r="G67" s="1" t="n">
        <f aca="false">+D67-H67</f>
        <v>67</v>
      </c>
      <c r="H67" s="1" t="n">
        <f aca="false">SUM(E67:F67)</f>
        <v>12</v>
      </c>
      <c r="I67" s="15" t="n">
        <f aca="false">+H67/D67</f>
        <v>0.151898734177215</v>
      </c>
    </row>
    <row r="68" customFormat="false" ht="12.8" hidden="false" customHeight="false" outlineLevel="0" collapsed="false">
      <c r="A68" s="2" t="n">
        <v>2022</v>
      </c>
      <c r="B68" s="191" t="s">
        <v>377</v>
      </c>
      <c r="C68" s="1" t="s">
        <v>378</v>
      </c>
      <c r="D68" s="1" t="n">
        <v>4</v>
      </c>
      <c r="E68" s="1" t="n">
        <v>1</v>
      </c>
      <c r="F68" s="1"/>
      <c r="G68" s="1" t="n">
        <f aca="false">+D68-H68</f>
        <v>3</v>
      </c>
      <c r="H68" s="1" t="n">
        <f aca="false">SUM(E68:F68)</f>
        <v>1</v>
      </c>
      <c r="I68" s="15" t="n">
        <f aca="false">+H68/D68</f>
        <v>0.25</v>
      </c>
    </row>
    <row r="69" customFormat="false" ht="12.8" hidden="false" customHeight="false" outlineLevel="0" collapsed="false">
      <c r="A69" s="2" t="n">
        <v>2022</v>
      </c>
      <c r="B69" s="191" t="s">
        <v>381</v>
      </c>
      <c r="C69" s="1" t="s">
        <v>382</v>
      </c>
      <c r="D69" s="1" t="n">
        <v>111</v>
      </c>
      <c r="E69" s="1" t="n">
        <v>10</v>
      </c>
      <c r="F69" s="1" t="n">
        <v>3</v>
      </c>
      <c r="G69" s="1" t="n">
        <f aca="false">+D69-H69</f>
        <v>98</v>
      </c>
      <c r="H69" s="1" t="n">
        <f aca="false">SUM(E69:F69)</f>
        <v>13</v>
      </c>
      <c r="I69" s="15" t="n">
        <f aca="false">+H69/D69</f>
        <v>0.117117117117117</v>
      </c>
    </row>
    <row r="70" customFormat="false" ht="12.8" hidden="false" customHeight="false" outlineLevel="0" collapsed="false">
      <c r="A70" s="2" t="n">
        <v>2022</v>
      </c>
      <c r="B70" s="191" t="s">
        <v>385</v>
      </c>
      <c r="C70" s="1" t="s">
        <v>386</v>
      </c>
      <c r="D70" s="1" t="n">
        <v>4</v>
      </c>
      <c r="F70" s="1"/>
      <c r="G70" s="1" t="n">
        <f aca="false">+D70-H70</f>
        <v>4</v>
      </c>
      <c r="H70" s="1" t="n">
        <f aca="false">SUM(E70:F70)</f>
        <v>0</v>
      </c>
      <c r="I70" s="15" t="n">
        <f aca="false">+H70/D70</f>
        <v>0</v>
      </c>
    </row>
    <row r="71" customFormat="false" ht="12.8" hidden="false" customHeight="false" outlineLevel="0" collapsed="false">
      <c r="A71" s="2" t="n">
        <v>2022</v>
      </c>
      <c r="B71" s="191" t="s">
        <v>389</v>
      </c>
      <c r="C71" s="1" t="s">
        <v>390</v>
      </c>
      <c r="D71" s="1" t="n">
        <v>1382</v>
      </c>
      <c r="E71" s="1" t="n">
        <v>360</v>
      </c>
      <c r="F71" s="1" t="n">
        <v>31</v>
      </c>
      <c r="G71" s="1" t="n">
        <f aca="false">+D71-H71</f>
        <v>991</v>
      </c>
      <c r="H71" s="1" t="n">
        <f aca="false">SUM(E71:F71)</f>
        <v>391</v>
      </c>
      <c r="I71" s="15" t="n">
        <f aca="false">+H71/D71</f>
        <v>0.282923299565847</v>
      </c>
    </row>
    <row r="72" customFormat="false" ht="12.8" hidden="false" customHeight="false" outlineLevel="0" collapsed="false">
      <c r="A72" s="2" t="n">
        <v>2022</v>
      </c>
      <c r="B72" s="191" t="s">
        <v>393</v>
      </c>
      <c r="C72" s="1" t="s">
        <v>394</v>
      </c>
      <c r="D72" s="1" t="n">
        <v>68</v>
      </c>
      <c r="E72" s="1" t="n">
        <v>6</v>
      </c>
      <c r="F72" s="1" t="n">
        <v>8</v>
      </c>
      <c r="G72" s="1" t="n">
        <f aca="false">+D72-H72</f>
        <v>54</v>
      </c>
      <c r="H72" s="1" t="n">
        <f aca="false">SUM(E72:F72)</f>
        <v>14</v>
      </c>
      <c r="I72" s="15" t="n">
        <f aca="false">+H72/D72</f>
        <v>0.205882352941176</v>
      </c>
    </row>
    <row r="73" customFormat="false" ht="12.8" hidden="false" customHeight="false" outlineLevel="0" collapsed="false">
      <c r="A73" s="2" t="n">
        <v>2022</v>
      </c>
      <c r="B73" s="191" t="s">
        <v>397</v>
      </c>
      <c r="C73" s="1" t="s">
        <v>398</v>
      </c>
      <c r="D73" s="1" t="n">
        <v>168</v>
      </c>
      <c r="E73" s="1" t="n">
        <v>26</v>
      </c>
      <c r="F73" s="1" t="n">
        <v>22</v>
      </c>
      <c r="G73" s="1" t="n">
        <f aca="false">+D73-H73</f>
        <v>120</v>
      </c>
      <c r="H73" s="1" t="n">
        <f aca="false">SUM(E73:F73)</f>
        <v>48</v>
      </c>
      <c r="I73" s="15" t="n">
        <f aca="false">+H73/D73</f>
        <v>0.285714285714286</v>
      </c>
    </row>
    <row r="74" customFormat="false" ht="12.8" hidden="false" customHeight="false" outlineLevel="0" collapsed="false">
      <c r="A74" s="2" t="n">
        <v>2022</v>
      </c>
      <c r="B74" s="191" t="s">
        <v>401</v>
      </c>
      <c r="C74" s="1" t="s">
        <v>402</v>
      </c>
      <c r="D74" s="1" t="n">
        <v>243</v>
      </c>
      <c r="E74" s="1" t="n">
        <v>21</v>
      </c>
      <c r="F74" s="1" t="n">
        <v>10</v>
      </c>
      <c r="G74" s="1" t="n">
        <f aca="false">+D74-H74</f>
        <v>212</v>
      </c>
      <c r="H74" s="1" t="n">
        <f aca="false">SUM(E74:F74)</f>
        <v>31</v>
      </c>
      <c r="I74" s="15" t="n">
        <f aca="false">+H74/D74</f>
        <v>0.127572016460905</v>
      </c>
    </row>
    <row r="75" customFormat="false" ht="12.8" hidden="false" customHeight="false" outlineLevel="0" collapsed="false">
      <c r="A75" s="2" t="n">
        <v>2022</v>
      </c>
      <c r="B75" s="191" t="s">
        <v>405</v>
      </c>
      <c r="C75" s="1" t="s">
        <v>406</v>
      </c>
      <c r="D75" s="1" t="n">
        <v>190</v>
      </c>
      <c r="E75" s="1" t="n">
        <v>2</v>
      </c>
      <c r="F75" s="1" t="n">
        <v>2</v>
      </c>
      <c r="G75" s="1" t="n">
        <f aca="false">+D75-H75</f>
        <v>186</v>
      </c>
      <c r="H75" s="1" t="n">
        <f aca="false">SUM(E75:F75)</f>
        <v>4</v>
      </c>
      <c r="I75" s="15" t="n">
        <f aca="false">+H75/D75</f>
        <v>0.0210526315789474</v>
      </c>
    </row>
    <row r="76" customFormat="false" ht="12.8" hidden="false" customHeight="false" outlineLevel="0" collapsed="false">
      <c r="A76" s="2" t="n">
        <v>2022</v>
      </c>
      <c r="B76" s="191" t="s">
        <v>409</v>
      </c>
      <c r="C76" s="1" t="s">
        <v>410</v>
      </c>
      <c r="D76" s="1" t="n">
        <v>33</v>
      </c>
      <c r="F76" s="1" t="n">
        <v>2</v>
      </c>
      <c r="G76" s="1" t="n">
        <f aca="false">+D76-H76</f>
        <v>31</v>
      </c>
      <c r="H76" s="1" t="n">
        <f aca="false">SUM(E76:F76)</f>
        <v>2</v>
      </c>
      <c r="I76" s="15" t="n">
        <f aca="false">+H76/D76</f>
        <v>0.0606060606060606</v>
      </c>
    </row>
    <row r="77" customFormat="false" ht="12.8" hidden="false" customHeight="false" outlineLevel="0" collapsed="false">
      <c r="A77" s="2" t="n">
        <v>2022</v>
      </c>
      <c r="B77" s="191" t="s">
        <v>413</v>
      </c>
      <c r="C77" s="1" t="s">
        <v>414</v>
      </c>
      <c r="D77" s="1" t="n">
        <v>233</v>
      </c>
      <c r="E77" s="1" t="n">
        <v>5</v>
      </c>
      <c r="F77" s="1" t="n">
        <v>11</v>
      </c>
      <c r="G77" s="1" t="n">
        <f aca="false">+D77-H77</f>
        <v>217</v>
      </c>
      <c r="H77" s="1" t="n">
        <f aca="false">SUM(E77:F77)</f>
        <v>16</v>
      </c>
      <c r="I77" s="15" t="n">
        <f aca="false">+H77/D77</f>
        <v>0.0686695278969957</v>
      </c>
    </row>
    <row r="78" customFormat="false" ht="12.8" hidden="false" customHeight="false" outlineLevel="0" collapsed="false">
      <c r="A78" s="2" t="n">
        <v>2022</v>
      </c>
      <c r="B78" s="191" t="s">
        <v>417</v>
      </c>
      <c r="C78" s="1" t="s">
        <v>723</v>
      </c>
      <c r="D78" s="1" t="n">
        <v>143</v>
      </c>
      <c r="E78" s="1" t="n">
        <v>0</v>
      </c>
      <c r="F78" s="1" t="n">
        <v>6</v>
      </c>
      <c r="G78" s="1" t="n">
        <f aca="false">+D78-H78</f>
        <v>137</v>
      </c>
      <c r="H78" s="1" t="n">
        <f aca="false">SUM(E78:F78)</f>
        <v>6</v>
      </c>
      <c r="I78" s="15" t="n">
        <f aca="false">+H78/D78</f>
        <v>0.041958041958042</v>
      </c>
    </row>
    <row r="79" customFormat="false" ht="12.8" hidden="false" customHeight="false" outlineLevel="0" collapsed="false">
      <c r="A79" s="2" t="n">
        <v>2022</v>
      </c>
      <c r="B79" s="191" t="s">
        <v>421</v>
      </c>
      <c r="C79" s="1" t="s">
        <v>422</v>
      </c>
      <c r="D79" s="1" t="n">
        <v>1723</v>
      </c>
      <c r="E79" s="1" t="n">
        <v>147</v>
      </c>
      <c r="F79" s="1" t="n">
        <v>92</v>
      </c>
      <c r="G79" s="1" t="n">
        <f aca="false">+D79-H79</f>
        <v>1484</v>
      </c>
      <c r="H79" s="1" t="n">
        <f aca="false">SUM(E79:F79)</f>
        <v>239</v>
      </c>
      <c r="I79" s="15" t="n">
        <f aca="false">+H79/D79</f>
        <v>0.138711549622751</v>
      </c>
    </row>
    <row r="80" customFormat="false" ht="12.8" hidden="false" customHeight="false" outlineLevel="0" collapsed="false">
      <c r="A80" s="2" t="n">
        <v>2022</v>
      </c>
      <c r="B80" s="191" t="s">
        <v>425</v>
      </c>
      <c r="C80" s="1" t="s">
        <v>426</v>
      </c>
      <c r="D80" s="1" t="n">
        <v>21</v>
      </c>
      <c r="E80" s="1" t="n">
        <v>6</v>
      </c>
      <c r="F80" s="1"/>
      <c r="G80" s="1" t="n">
        <f aca="false">+D80-H80</f>
        <v>15</v>
      </c>
      <c r="H80" s="1" t="n">
        <f aca="false">SUM(E80:F80)</f>
        <v>6</v>
      </c>
      <c r="I80" s="15" t="n">
        <f aca="false">+H80/D80</f>
        <v>0.285714285714286</v>
      </c>
    </row>
    <row r="81" customFormat="false" ht="12.8" hidden="false" customHeight="false" outlineLevel="0" collapsed="false">
      <c r="A81" s="2" t="n">
        <v>2022</v>
      </c>
      <c r="B81" s="191" t="s">
        <v>429</v>
      </c>
      <c r="C81" s="1" t="s">
        <v>430</v>
      </c>
      <c r="D81" s="1" t="n">
        <v>56</v>
      </c>
      <c r="E81" s="1" t="n">
        <v>1</v>
      </c>
      <c r="F81" s="1" t="n">
        <v>3</v>
      </c>
      <c r="G81" s="1" t="n">
        <f aca="false">+D81-H81</f>
        <v>52</v>
      </c>
      <c r="H81" s="1" t="n">
        <f aca="false">SUM(E81:F81)</f>
        <v>4</v>
      </c>
      <c r="I81" s="15" t="n">
        <f aca="false">+H81/D81</f>
        <v>0.0714285714285714</v>
      </c>
    </row>
    <row r="82" customFormat="false" ht="12.8" hidden="false" customHeight="false" outlineLevel="0" collapsed="false">
      <c r="A82" s="2" t="n">
        <v>2022</v>
      </c>
      <c r="B82" s="191" t="s">
        <v>433</v>
      </c>
      <c r="C82" s="1" t="s">
        <v>434</v>
      </c>
      <c r="D82" s="1" t="n">
        <v>1486</v>
      </c>
      <c r="E82" s="1" t="n">
        <v>171</v>
      </c>
      <c r="F82" s="1" t="n">
        <v>20</v>
      </c>
      <c r="G82" s="1" t="n">
        <f aca="false">+D82-H82</f>
        <v>1295</v>
      </c>
      <c r="H82" s="1" t="n">
        <f aca="false">SUM(E82:F82)</f>
        <v>191</v>
      </c>
      <c r="I82" s="15" t="n">
        <f aca="false">+H82/D82</f>
        <v>0.128532974427995</v>
      </c>
    </row>
    <row r="83" customFormat="false" ht="12.8" hidden="false" customHeight="false" outlineLevel="0" collapsed="false">
      <c r="A83" s="2" t="n">
        <v>2022</v>
      </c>
      <c r="B83" s="191" t="s">
        <v>437</v>
      </c>
      <c r="C83" s="1" t="s">
        <v>438</v>
      </c>
      <c r="D83" s="1" t="n">
        <v>13</v>
      </c>
      <c r="E83" s="1" t="n">
        <v>1</v>
      </c>
      <c r="F83" s="1"/>
      <c r="G83" s="1" t="n">
        <f aca="false">+D83-H83</f>
        <v>12</v>
      </c>
      <c r="H83" s="1" t="n">
        <f aca="false">SUM(E83:F83)</f>
        <v>1</v>
      </c>
      <c r="I83" s="15" t="n">
        <f aca="false">+H83/D83</f>
        <v>0.0769230769230769</v>
      </c>
    </row>
    <row r="84" customFormat="false" ht="12.8" hidden="false" customHeight="false" outlineLevel="0" collapsed="false">
      <c r="A84" s="2" t="n">
        <v>2022</v>
      </c>
      <c r="B84" s="191" t="s">
        <v>441</v>
      </c>
      <c r="C84" s="1" t="s">
        <v>442</v>
      </c>
      <c r="D84" s="1" t="n">
        <v>2</v>
      </c>
      <c r="F84" s="1"/>
      <c r="G84" s="1" t="n">
        <f aca="false">+D84-H84</f>
        <v>2</v>
      </c>
      <c r="H84" s="1" t="n">
        <f aca="false">SUM(E84:F84)</f>
        <v>0</v>
      </c>
      <c r="I84" s="15" t="n">
        <f aca="false">+H84/D84</f>
        <v>0</v>
      </c>
    </row>
    <row r="85" customFormat="false" ht="12.8" hidden="false" customHeight="false" outlineLevel="0" collapsed="false">
      <c r="A85" s="2" t="n">
        <v>2022</v>
      </c>
      <c r="B85" s="191" t="s">
        <v>445</v>
      </c>
      <c r="C85" s="1" t="s">
        <v>446</v>
      </c>
      <c r="D85" s="1" t="n">
        <v>2</v>
      </c>
      <c r="F85" s="1"/>
      <c r="G85" s="1" t="n">
        <f aca="false">+D85-H85</f>
        <v>2</v>
      </c>
      <c r="H85" s="1" t="n">
        <f aca="false">SUM(E85:F85)</f>
        <v>0</v>
      </c>
      <c r="I85" s="15" t="n">
        <f aca="false">+H85/D85</f>
        <v>0</v>
      </c>
    </row>
    <row r="86" customFormat="false" ht="12.8" hidden="false" customHeight="false" outlineLevel="0" collapsed="false">
      <c r="A86" s="2" t="n">
        <v>2022</v>
      </c>
      <c r="B86" s="191" t="s">
        <v>449</v>
      </c>
      <c r="C86" s="1" t="s">
        <v>450</v>
      </c>
      <c r="D86" s="1" t="n">
        <v>2</v>
      </c>
      <c r="F86" s="1"/>
      <c r="G86" s="1" t="n">
        <f aca="false">+D86-H86</f>
        <v>2</v>
      </c>
      <c r="H86" s="1" t="n">
        <f aca="false">SUM(E86:F86)</f>
        <v>0</v>
      </c>
      <c r="I86" s="15" t="n">
        <f aca="false">+H86/D86</f>
        <v>0</v>
      </c>
    </row>
    <row r="87" customFormat="false" ht="12.8" hidden="false" customHeight="false" outlineLevel="0" collapsed="false">
      <c r="A87" s="2" t="n">
        <v>2022</v>
      </c>
      <c r="B87" s="191" t="s">
        <v>453</v>
      </c>
      <c r="C87" s="1" t="s">
        <v>454</v>
      </c>
      <c r="D87" s="1" t="n">
        <v>102</v>
      </c>
      <c r="E87" s="1" t="n">
        <v>12</v>
      </c>
      <c r="F87" s="1" t="n">
        <v>21</v>
      </c>
      <c r="G87" s="1" t="n">
        <f aca="false">+D87-H87</f>
        <v>69</v>
      </c>
      <c r="H87" s="1" t="n">
        <f aca="false">SUM(E87:F87)</f>
        <v>33</v>
      </c>
      <c r="I87" s="15" t="n">
        <f aca="false">+H87/D87</f>
        <v>0.323529411764706</v>
      </c>
    </row>
    <row r="88" customFormat="false" ht="12.8" hidden="false" customHeight="false" outlineLevel="0" collapsed="false">
      <c r="A88" s="2" t="n">
        <v>2022</v>
      </c>
      <c r="B88" s="191" t="s">
        <v>457</v>
      </c>
      <c r="C88" s="1" t="s">
        <v>458</v>
      </c>
      <c r="D88" s="1" t="n">
        <v>5172</v>
      </c>
      <c r="E88" s="1" t="n">
        <v>836</v>
      </c>
      <c r="F88" s="1" t="n">
        <v>146</v>
      </c>
      <c r="G88" s="1" t="n">
        <f aca="false">+D88-H88</f>
        <v>4190</v>
      </c>
      <c r="H88" s="1" t="n">
        <f aca="false">SUM(E88:F88)</f>
        <v>982</v>
      </c>
      <c r="I88" s="15" t="n">
        <f aca="false">+H88/D88</f>
        <v>0.189868522815159</v>
      </c>
    </row>
    <row r="89" customFormat="false" ht="12.8" hidden="false" customHeight="false" outlineLevel="0" collapsed="false">
      <c r="A89" s="2" t="n">
        <v>2022</v>
      </c>
      <c r="B89" s="191" t="s">
        <v>461</v>
      </c>
      <c r="C89" s="1" t="s">
        <v>462</v>
      </c>
      <c r="D89" s="1" t="n">
        <v>13</v>
      </c>
      <c r="E89" s="1" t="n">
        <v>6</v>
      </c>
      <c r="F89" s="1"/>
      <c r="G89" s="1" t="n">
        <f aca="false">+D89-H89</f>
        <v>7</v>
      </c>
      <c r="H89" s="1" t="n">
        <f aca="false">SUM(E89:F89)</f>
        <v>6</v>
      </c>
      <c r="I89" s="15" t="n">
        <f aca="false">+H89/D89</f>
        <v>0.461538461538462</v>
      </c>
    </row>
    <row r="90" customFormat="false" ht="12.8" hidden="false" customHeight="false" outlineLevel="0" collapsed="false">
      <c r="A90" s="2" t="n">
        <v>2022</v>
      </c>
      <c r="B90" s="191" t="s">
        <v>102</v>
      </c>
      <c r="C90" s="1" t="s">
        <v>465</v>
      </c>
      <c r="D90" s="1" t="n">
        <v>60</v>
      </c>
      <c r="E90" s="1" t="n">
        <v>5</v>
      </c>
      <c r="F90" s="1" t="n">
        <v>8</v>
      </c>
      <c r="G90" s="1" t="n">
        <f aca="false">+D90-H90</f>
        <v>47</v>
      </c>
      <c r="H90" s="1" t="n">
        <f aca="false">SUM(E90:F90)</f>
        <v>13</v>
      </c>
      <c r="I90" s="15" t="n">
        <f aca="false">+H90/D90</f>
        <v>0.216666666666667</v>
      </c>
    </row>
    <row r="91" customFormat="false" ht="12.8" hidden="false" customHeight="false" outlineLevel="0" collapsed="false">
      <c r="A91" s="2" t="n">
        <v>2022</v>
      </c>
      <c r="B91" s="191" t="s">
        <v>468</v>
      </c>
      <c r="C91" s="1" t="s">
        <v>469</v>
      </c>
      <c r="D91" s="1" t="n">
        <v>66</v>
      </c>
      <c r="E91" s="1" t="n">
        <v>4</v>
      </c>
      <c r="F91" s="1" t="n">
        <v>9</v>
      </c>
      <c r="G91" s="1" t="n">
        <f aca="false">+D91-H91</f>
        <v>53</v>
      </c>
      <c r="H91" s="1" t="n">
        <f aca="false">SUM(E91:F91)</f>
        <v>13</v>
      </c>
      <c r="I91" s="15" t="n">
        <f aca="false">+H91/D91</f>
        <v>0.196969696969697</v>
      </c>
    </row>
    <row r="92" customFormat="false" ht="12.8" hidden="false" customHeight="false" outlineLevel="0" collapsed="false">
      <c r="A92" s="2" t="n">
        <v>2022</v>
      </c>
      <c r="B92" s="191" t="s">
        <v>472</v>
      </c>
      <c r="C92" s="1" t="s">
        <v>473</v>
      </c>
      <c r="D92" s="1" t="n">
        <v>8</v>
      </c>
      <c r="F92" s="1" t="n">
        <v>3</v>
      </c>
      <c r="G92" s="1" t="n">
        <f aca="false">+D92-H92</f>
        <v>5</v>
      </c>
      <c r="H92" s="1" t="n">
        <f aca="false">SUM(E92:F92)</f>
        <v>3</v>
      </c>
      <c r="I92" s="15" t="n">
        <f aca="false">+H92/D92</f>
        <v>0.375</v>
      </c>
    </row>
    <row r="93" customFormat="false" ht="12.8" hidden="false" customHeight="false" outlineLevel="0" collapsed="false">
      <c r="A93" s="2" t="n">
        <v>2022</v>
      </c>
      <c r="B93" s="191" t="s">
        <v>476</v>
      </c>
      <c r="C93" s="1" t="s">
        <v>477</v>
      </c>
      <c r="D93" s="1" t="n">
        <v>2101</v>
      </c>
      <c r="E93" s="1" t="n">
        <v>126</v>
      </c>
      <c r="F93" s="1" t="n">
        <v>18</v>
      </c>
      <c r="G93" s="1" t="n">
        <f aca="false">+D93-H93</f>
        <v>1957</v>
      </c>
      <c r="H93" s="1" t="n">
        <f aca="false">SUM(E93:F93)</f>
        <v>144</v>
      </c>
      <c r="I93" s="15" t="n">
        <f aca="false">+H93/D93</f>
        <v>0.0685387910518801</v>
      </c>
    </row>
    <row r="94" customFormat="false" ht="12.8" hidden="false" customHeight="false" outlineLevel="0" collapsed="false">
      <c r="A94" s="2" t="n">
        <v>2022</v>
      </c>
      <c r="B94" s="191" t="s">
        <v>480</v>
      </c>
      <c r="C94" s="1" t="s">
        <v>481</v>
      </c>
      <c r="D94" s="1"/>
      <c r="F94" s="1"/>
      <c r="G94" s="1" t="n">
        <f aca="false">+D94-H94</f>
        <v>0</v>
      </c>
      <c r="H94" s="1" t="n">
        <f aca="false">SUM(E94:F94)</f>
        <v>0</v>
      </c>
      <c r="I94" s="15" t="e">
        <f aca="false">+H94/D94</f>
        <v>#DIV/0!</v>
      </c>
    </row>
    <row r="95" customFormat="false" ht="12.8" hidden="false" customHeight="false" outlineLevel="0" collapsed="false">
      <c r="A95" s="2" t="n">
        <v>2022</v>
      </c>
      <c r="B95" s="191" t="s">
        <v>484</v>
      </c>
      <c r="C95" s="1" t="s">
        <v>724</v>
      </c>
      <c r="D95" s="1" t="n">
        <v>63</v>
      </c>
      <c r="E95" s="1" t="n">
        <v>19</v>
      </c>
      <c r="F95" s="1" t="n">
        <v>5</v>
      </c>
      <c r="G95" s="1" t="n">
        <f aca="false">+D95-H95</f>
        <v>39</v>
      </c>
      <c r="H95" s="1" t="n">
        <f aca="false">SUM(E95:F95)</f>
        <v>24</v>
      </c>
      <c r="I95" s="15" t="n">
        <f aca="false">+H95/D95</f>
        <v>0.380952380952381</v>
      </c>
    </row>
    <row r="96" customFormat="false" ht="12.8" hidden="false" customHeight="false" outlineLevel="0" collapsed="false">
      <c r="A96" s="2" t="n">
        <v>2022</v>
      </c>
      <c r="B96" s="191" t="s">
        <v>488</v>
      </c>
      <c r="C96" s="1" t="s">
        <v>489</v>
      </c>
      <c r="D96" s="1"/>
      <c r="F96" s="1"/>
      <c r="G96" s="1" t="n">
        <f aca="false">+D96-H96</f>
        <v>0</v>
      </c>
      <c r="H96" s="1" t="n">
        <f aca="false">SUM(E96:F96)</f>
        <v>0</v>
      </c>
      <c r="I96" s="15" t="e">
        <f aca="false">+H96/D96</f>
        <v>#DIV/0!</v>
      </c>
    </row>
    <row r="97" customFormat="false" ht="12.8" hidden="false" customHeight="false" outlineLevel="0" collapsed="false">
      <c r="A97" s="2" t="n">
        <v>2022</v>
      </c>
      <c r="B97" s="191" t="s">
        <v>492</v>
      </c>
      <c r="C97" s="1" t="s">
        <v>725</v>
      </c>
      <c r="D97" s="1" t="n">
        <v>2</v>
      </c>
      <c r="F97" s="1"/>
      <c r="G97" s="1" t="n">
        <f aca="false">+D97-H97</f>
        <v>2</v>
      </c>
      <c r="H97" s="1" t="n">
        <f aca="false">SUM(E97:F97)</f>
        <v>0</v>
      </c>
      <c r="I97" s="15" t="n">
        <f aca="false">+H97/D97</f>
        <v>0</v>
      </c>
    </row>
    <row r="98" customFormat="false" ht="12.8" hidden="false" customHeight="false" outlineLevel="0" collapsed="false">
      <c r="A98" s="2" t="n">
        <v>2022</v>
      </c>
      <c r="B98" s="191" t="s">
        <v>496</v>
      </c>
      <c r="C98" s="1" t="s">
        <v>497</v>
      </c>
      <c r="D98" s="1" t="n">
        <v>265</v>
      </c>
      <c r="E98" s="1" t="n">
        <v>13</v>
      </c>
      <c r="F98" s="1" t="n">
        <v>5</v>
      </c>
      <c r="G98" s="1" t="n">
        <f aca="false">+D98-H98</f>
        <v>247</v>
      </c>
      <c r="H98" s="1" t="n">
        <f aca="false">SUM(E98:F98)</f>
        <v>18</v>
      </c>
      <c r="I98" s="15" t="n">
        <f aca="false">+H98/D98</f>
        <v>0.0679245283018868</v>
      </c>
    </row>
    <row r="99" customFormat="false" ht="12.8" hidden="false" customHeight="false" outlineLevel="0" collapsed="false">
      <c r="A99" s="2" t="n">
        <v>2022</v>
      </c>
      <c r="B99" s="191" t="s">
        <v>500</v>
      </c>
      <c r="C99" s="1" t="s">
        <v>501</v>
      </c>
      <c r="D99" s="1" t="n">
        <v>1215</v>
      </c>
      <c r="E99" s="1" t="n">
        <v>269</v>
      </c>
      <c r="F99" s="1" t="n">
        <v>138</v>
      </c>
      <c r="G99" s="1" t="n">
        <f aca="false">+D99-H99</f>
        <v>808</v>
      </c>
      <c r="H99" s="1" t="n">
        <f aca="false">SUM(E99:F99)</f>
        <v>407</v>
      </c>
      <c r="I99" s="15" t="n">
        <f aca="false">+H99/D99</f>
        <v>0.334979423868313</v>
      </c>
    </row>
    <row r="100" customFormat="false" ht="12.8" hidden="false" customHeight="false" outlineLevel="0" collapsed="false">
      <c r="A100" s="2" t="n">
        <v>2022</v>
      </c>
      <c r="B100" s="191" t="s">
        <v>504</v>
      </c>
      <c r="C100" s="1" t="s">
        <v>505</v>
      </c>
      <c r="D100" s="1" t="n">
        <v>187</v>
      </c>
      <c r="E100" s="1" t="n">
        <v>73</v>
      </c>
      <c r="F100" s="1" t="n">
        <v>10</v>
      </c>
      <c r="G100" s="1" t="n">
        <f aca="false">+D100-H100</f>
        <v>104</v>
      </c>
      <c r="H100" s="1" t="n">
        <f aca="false">SUM(E100:F100)</f>
        <v>83</v>
      </c>
      <c r="I100" s="15" t="n">
        <f aca="false">+H100/D100</f>
        <v>0.443850267379679</v>
      </c>
    </row>
    <row r="101" customFormat="false" ht="12.8" hidden="false" customHeight="false" outlineLevel="0" collapsed="false">
      <c r="A101" s="2" t="n">
        <v>2022</v>
      </c>
      <c r="B101" s="191" t="s">
        <v>508</v>
      </c>
      <c r="C101" s="1" t="s">
        <v>509</v>
      </c>
      <c r="D101" s="1" t="n">
        <v>2</v>
      </c>
      <c r="F101" s="1"/>
      <c r="G101" s="1" t="n">
        <f aca="false">+D101-H101</f>
        <v>2</v>
      </c>
      <c r="H101" s="1" t="n">
        <f aca="false">SUM(E101:F101)</f>
        <v>0</v>
      </c>
      <c r="I101" s="15" t="n">
        <f aca="false">+H101/D101</f>
        <v>0</v>
      </c>
    </row>
    <row r="102" customFormat="false" ht="12.8" hidden="false" customHeight="false" outlineLevel="0" collapsed="false">
      <c r="A102" s="2" t="n">
        <v>2022</v>
      </c>
      <c r="B102" s="191" t="s">
        <v>512</v>
      </c>
      <c r="C102" s="1" t="s">
        <v>513</v>
      </c>
      <c r="D102" s="1" t="n">
        <v>1123</v>
      </c>
      <c r="E102" s="1" t="n">
        <v>286</v>
      </c>
      <c r="F102" s="1" t="n">
        <v>196</v>
      </c>
      <c r="G102" s="1" t="n">
        <f aca="false">+D102-H102</f>
        <v>641</v>
      </c>
      <c r="H102" s="1" t="n">
        <f aca="false">SUM(E102:F102)</f>
        <v>482</v>
      </c>
      <c r="I102" s="15" t="n">
        <f aca="false">+H102/D102</f>
        <v>0.429207479964381</v>
      </c>
    </row>
    <row r="103" customFormat="false" ht="12.8" hidden="false" customHeight="false" outlineLevel="0" collapsed="false">
      <c r="A103" s="2" t="n">
        <v>2022</v>
      </c>
      <c r="B103" s="191" t="s">
        <v>516</v>
      </c>
      <c r="C103" s="1" t="s">
        <v>517</v>
      </c>
      <c r="D103" s="1" t="n">
        <v>277</v>
      </c>
      <c r="E103" s="1" t="n">
        <v>86</v>
      </c>
      <c r="F103" s="1" t="n">
        <v>13</v>
      </c>
      <c r="G103" s="1" t="n">
        <f aca="false">+D103-H103</f>
        <v>178</v>
      </c>
      <c r="H103" s="1" t="n">
        <f aca="false">SUM(E103:F103)</f>
        <v>99</v>
      </c>
      <c r="I103" s="15" t="n">
        <f aca="false">+H103/D103</f>
        <v>0.357400722021661</v>
      </c>
    </row>
    <row r="104" customFormat="false" ht="12.8" hidden="false" customHeight="false" outlineLevel="0" collapsed="false">
      <c r="A104" s="2" t="n">
        <v>2022</v>
      </c>
      <c r="B104" s="191" t="s">
        <v>520</v>
      </c>
      <c r="C104" s="1" t="s">
        <v>521</v>
      </c>
      <c r="D104" s="1" t="n">
        <v>1096</v>
      </c>
      <c r="E104" s="1" t="n">
        <v>155</v>
      </c>
      <c r="F104" s="1" t="n">
        <v>36</v>
      </c>
      <c r="G104" s="1" t="n">
        <f aca="false">+D104-H104</f>
        <v>905</v>
      </c>
      <c r="H104" s="1" t="n">
        <f aca="false">SUM(E104:F104)</f>
        <v>191</v>
      </c>
      <c r="I104" s="15" t="n">
        <f aca="false">+H104/D104</f>
        <v>0.174270072992701</v>
      </c>
    </row>
    <row r="105" customFormat="false" ht="12.8" hidden="false" customHeight="false" outlineLevel="0" collapsed="false">
      <c r="A105" s="2" t="n">
        <v>2022</v>
      </c>
      <c r="B105" s="191" t="s">
        <v>524</v>
      </c>
      <c r="C105" s="1" t="s">
        <v>525</v>
      </c>
      <c r="D105" s="1" t="n">
        <v>1176</v>
      </c>
      <c r="E105" s="1" t="n">
        <v>292</v>
      </c>
      <c r="F105" s="1" t="n">
        <v>551</v>
      </c>
      <c r="G105" s="1" t="n">
        <f aca="false">+D105-H105</f>
        <v>333</v>
      </c>
      <c r="H105" s="1" t="n">
        <f aca="false">SUM(E105:F105)</f>
        <v>843</v>
      </c>
      <c r="I105" s="15" t="n">
        <f aca="false">+H105/D105</f>
        <v>0.716836734693878</v>
      </c>
    </row>
    <row r="106" customFormat="false" ht="12.8" hidden="false" customHeight="false" outlineLevel="0" collapsed="false">
      <c r="A106" s="2" t="n">
        <v>2022</v>
      </c>
      <c r="B106" s="191" t="s">
        <v>528</v>
      </c>
      <c r="C106" s="1" t="s">
        <v>529</v>
      </c>
      <c r="D106" s="1" t="n">
        <v>8</v>
      </c>
      <c r="F106" s="1"/>
      <c r="G106" s="1" t="n">
        <f aca="false">+D106-H106</f>
        <v>8</v>
      </c>
      <c r="H106" s="1" t="n">
        <f aca="false">SUM(E106:F106)</f>
        <v>0</v>
      </c>
      <c r="I106" s="15" t="n">
        <f aca="false">+H106/D106</f>
        <v>0</v>
      </c>
    </row>
    <row r="107" customFormat="false" ht="12.8" hidden="false" customHeight="false" outlineLevel="0" collapsed="false">
      <c r="A107" s="2" t="n">
        <v>2022</v>
      </c>
      <c r="B107" s="191" t="s">
        <v>532</v>
      </c>
      <c r="C107" s="1" t="s">
        <v>533</v>
      </c>
      <c r="D107" s="1" t="n">
        <v>9</v>
      </c>
      <c r="E107" s="1" t="n">
        <v>4</v>
      </c>
      <c r="F107" s="1"/>
      <c r="G107" s="1" t="n">
        <f aca="false">+D107-H107</f>
        <v>5</v>
      </c>
      <c r="H107" s="1" t="n">
        <f aca="false">SUM(E107:F107)</f>
        <v>4</v>
      </c>
      <c r="I107" s="15" t="n">
        <f aca="false">+H107/D107</f>
        <v>0.444444444444444</v>
      </c>
    </row>
    <row r="108" customFormat="false" ht="12.8" hidden="false" customHeight="false" outlineLevel="0" collapsed="false">
      <c r="A108" s="2" t="n">
        <v>2022</v>
      </c>
      <c r="B108" s="191" t="s">
        <v>726</v>
      </c>
      <c r="C108" s="1" t="s">
        <v>727</v>
      </c>
      <c r="D108" s="1" t="n">
        <v>1</v>
      </c>
      <c r="F108" s="1"/>
      <c r="G108" s="1" t="n">
        <f aca="false">+D108-H108</f>
        <v>1</v>
      </c>
      <c r="H108" s="1" t="n">
        <f aca="false">SUM(E108:F108)</f>
        <v>0</v>
      </c>
      <c r="I108" s="15" t="n">
        <f aca="false">+H108/D108</f>
        <v>0</v>
      </c>
    </row>
    <row r="109" customFormat="false" ht="12.8" hidden="false" customHeight="false" outlineLevel="0" collapsed="false">
      <c r="A109" s="2" t="n">
        <v>2022</v>
      </c>
      <c r="B109" s="191" t="s">
        <v>536</v>
      </c>
      <c r="C109" s="1" t="s">
        <v>537</v>
      </c>
      <c r="D109" s="1" t="n">
        <v>19</v>
      </c>
      <c r="E109" s="1" t="n">
        <v>1</v>
      </c>
      <c r="F109" s="1" t="n">
        <v>2</v>
      </c>
      <c r="G109" s="1" t="n">
        <f aca="false">+D109-H109</f>
        <v>16</v>
      </c>
      <c r="H109" s="1" t="n">
        <f aca="false">SUM(E109:F109)</f>
        <v>3</v>
      </c>
      <c r="I109" s="15" t="n">
        <f aca="false">+H109/D109</f>
        <v>0.157894736842105</v>
      </c>
    </row>
    <row r="110" customFormat="false" ht="12.8" hidden="false" customHeight="false" outlineLevel="0" collapsed="false">
      <c r="A110" s="2" t="n">
        <v>2022</v>
      </c>
      <c r="B110" s="191" t="s">
        <v>540</v>
      </c>
      <c r="C110" s="1" t="s">
        <v>541</v>
      </c>
      <c r="D110" s="1" t="n">
        <v>906</v>
      </c>
      <c r="E110" s="1" t="n">
        <v>566</v>
      </c>
      <c r="F110" s="1" t="n">
        <v>65</v>
      </c>
      <c r="G110" s="1" t="n">
        <f aca="false">+D110-H110</f>
        <v>275</v>
      </c>
      <c r="H110" s="1" t="n">
        <f aca="false">SUM(E110:F110)</f>
        <v>631</v>
      </c>
      <c r="I110" s="15" t="n">
        <f aca="false">+H110/D110</f>
        <v>0.696467991169978</v>
      </c>
    </row>
    <row r="111" customFormat="false" ht="12.8" hidden="false" customHeight="false" outlineLevel="0" collapsed="false">
      <c r="A111" s="2" t="n">
        <v>2022</v>
      </c>
      <c r="B111" s="191" t="s">
        <v>548</v>
      </c>
      <c r="C111" s="1" t="s">
        <v>549</v>
      </c>
      <c r="D111" s="1" t="n">
        <v>1203</v>
      </c>
      <c r="E111" s="1" t="n">
        <v>165</v>
      </c>
      <c r="F111" s="1" t="n">
        <v>41</v>
      </c>
      <c r="G111" s="1" t="n">
        <f aca="false">+D111-H111</f>
        <v>997</v>
      </c>
      <c r="H111" s="1" t="n">
        <f aca="false">SUM(E111:F111)</f>
        <v>206</v>
      </c>
      <c r="I111" s="15" t="n">
        <f aca="false">+H111/D111</f>
        <v>0.171238570241064</v>
      </c>
    </row>
    <row r="112" customFormat="false" ht="12.8" hidden="false" customHeight="false" outlineLevel="0" collapsed="false">
      <c r="A112" s="2" t="n">
        <v>2022</v>
      </c>
      <c r="B112" s="191" t="s">
        <v>552</v>
      </c>
      <c r="C112" s="1" t="s">
        <v>553</v>
      </c>
      <c r="D112" s="1" t="n">
        <v>197</v>
      </c>
      <c r="E112" s="1" t="n">
        <v>34</v>
      </c>
      <c r="F112" s="1" t="n">
        <v>10</v>
      </c>
      <c r="G112" s="1" t="n">
        <f aca="false">+D112-H112</f>
        <v>153</v>
      </c>
      <c r="H112" s="1" t="n">
        <f aca="false">SUM(E112:F112)</f>
        <v>44</v>
      </c>
      <c r="I112" s="15" t="n">
        <f aca="false">+H112/D112</f>
        <v>0.223350253807107</v>
      </c>
    </row>
    <row r="113" customFormat="false" ht="12.8" hidden="false" customHeight="false" outlineLevel="0" collapsed="false">
      <c r="A113" s="2" t="n">
        <v>2022</v>
      </c>
      <c r="B113" s="191" t="s">
        <v>556</v>
      </c>
      <c r="C113" s="1" t="s">
        <v>557</v>
      </c>
      <c r="D113" s="1" t="n">
        <v>3</v>
      </c>
      <c r="F113" s="1"/>
      <c r="G113" s="1" t="n">
        <f aca="false">+D113-H113</f>
        <v>3</v>
      </c>
      <c r="H113" s="1" t="n">
        <f aca="false">SUM(E113:F113)</f>
        <v>0</v>
      </c>
      <c r="I113" s="15" t="n">
        <f aca="false">+H113/D113</f>
        <v>0</v>
      </c>
    </row>
    <row r="114" customFormat="false" ht="12.8" hidden="false" customHeight="false" outlineLevel="0" collapsed="false">
      <c r="A114" s="2" t="n">
        <v>2022</v>
      </c>
      <c r="B114" s="191" t="s">
        <v>560</v>
      </c>
      <c r="C114" s="1" t="s">
        <v>561</v>
      </c>
      <c r="D114" s="1" t="n">
        <v>30</v>
      </c>
      <c r="E114" s="1" t="n">
        <v>9</v>
      </c>
      <c r="F114" s="1"/>
      <c r="G114" s="1" t="n">
        <f aca="false">+D114-H114</f>
        <v>21</v>
      </c>
      <c r="H114" s="1" t="n">
        <f aca="false">SUM(E114:F114)</f>
        <v>9</v>
      </c>
      <c r="I114" s="15" t="n">
        <f aca="false">+H114/D114</f>
        <v>0.3</v>
      </c>
    </row>
    <row r="115" customFormat="false" ht="12.8" hidden="false" customHeight="false" outlineLevel="0" collapsed="false">
      <c r="A115" s="2" t="n">
        <v>2022</v>
      </c>
      <c r="B115" s="191" t="s">
        <v>564</v>
      </c>
      <c r="C115" s="1" t="s">
        <v>565</v>
      </c>
      <c r="D115" s="1" t="n">
        <v>1</v>
      </c>
      <c r="F115" s="1"/>
      <c r="G115" s="1" t="n">
        <f aca="false">+D115-H115</f>
        <v>1</v>
      </c>
      <c r="H115" s="1" t="n">
        <f aca="false">SUM(E115:F115)</f>
        <v>0</v>
      </c>
      <c r="I115" s="15" t="n">
        <f aca="false">+H115/D115</f>
        <v>0</v>
      </c>
    </row>
    <row r="116" customFormat="false" ht="12.8" hidden="false" customHeight="false" outlineLevel="0" collapsed="false">
      <c r="A116" s="2" t="n">
        <v>2022</v>
      </c>
      <c r="B116" s="191" t="s">
        <v>568</v>
      </c>
      <c r="C116" s="1" t="s">
        <v>569</v>
      </c>
      <c r="D116" s="1" t="n">
        <v>148</v>
      </c>
      <c r="E116" s="1" t="n">
        <v>5</v>
      </c>
      <c r="F116" s="1" t="n">
        <v>13</v>
      </c>
      <c r="G116" s="1" t="n">
        <f aca="false">+D116-H116</f>
        <v>130</v>
      </c>
      <c r="H116" s="1" t="n">
        <f aca="false">SUM(E116:F116)</f>
        <v>18</v>
      </c>
      <c r="I116" s="15" t="n">
        <f aca="false">+H116/D116</f>
        <v>0.121621621621622</v>
      </c>
    </row>
    <row r="117" customFormat="false" ht="12.8" hidden="false" customHeight="false" outlineLevel="0" collapsed="false">
      <c r="A117" s="2" t="n">
        <v>2022</v>
      </c>
    </row>
    <row r="118" customFormat="false" ht="12.8" hidden="false" customHeight="false" outlineLevel="0" collapsed="false">
      <c r="A118" s="2" t="n">
        <v>2022</v>
      </c>
      <c r="B118" s="191" t="s">
        <v>572</v>
      </c>
      <c r="C118" s="1" t="s">
        <v>573</v>
      </c>
      <c r="D118" s="1" t="n">
        <v>4767</v>
      </c>
      <c r="E118" s="1" t="n">
        <v>1206</v>
      </c>
      <c r="F118" s="1" t="n">
        <v>30</v>
      </c>
      <c r="G118" s="1" t="n">
        <f aca="false">+D118-H118</f>
        <v>3531</v>
      </c>
      <c r="H118" s="1" t="n">
        <f aca="false">SUM(E118:F118)</f>
        <v>1236</v>
      </c>
      <c r="I118" s="15" t="n">
        <f aca="false">+H118/D118</f>
        <v>0.259282567652612</v>
      </c>
    </row>
    <row r="119" customFormat="false" ht="12.8" hidden="false" customHeight="false" outlineLevel="0" collapsed="false">
      <c r="A119" s="2" t="n">
        <v>2022</v>
      </c>
      <c r="B119" s="191" t="s">
        <v>580</v>
      </c>
      <c r="C119" s="1" t="s">
        <v>581</v>
      </c>
      <c r="D119" s="1" t="n">
        <v>11</v>
      </c>
      <c r="E119" s="1" t="n">
        <v>2</v>
      </c>
      <c r="F119" s="1"/>
      <c r="G119" s="1" t="n">
        <f aca="false">+D119-H119</f>
        <v>9</v>
      </c>
      <c r="H119" s="1" t="n">
        <f aca="false">SUM(E119:F119)</f>
        <v>2</v>
      </c>
      <c r="I119" s="15" t="n">
        <f aca="false">+H119/D119</f>
        <v>0.181818181818182</v>
      </c>
    </row>
    <row r="120" customFormat="false" ht="12.8" hidden="false" customHeight="false" outlineLevel="0" collapsed="false">
      <c r="A120" s="2" t="n">
        <v>2022</v>
      </c>
      <c r="B120" s="191" t="s">
        <v>584</v>
      </c>
      <c r="C120" s="1" t="s">
        <v>585</v>
      </c>
      <c r="D120" s="1" t="n">
        <v>118</v>
      </c>
      <c r="E120" s="1" t="n">
        <v>6</v>
      </c>
      <c r="F120" s="1" t="n">
        <v>18</v>
      </c>
      <c r="G120" s="1" t="n">
        <f aca="false">+D120-H120</f>
        <v>94</v>
      </c>
      <c r="H120" s="1" t="n">
        <f aca="false">SUM(E120:F120)</f>
        <v>24</v>
      </c>
      <c r="I120" s="15" t="n">
        <f aca="false">+H120/D120</f>
        <v>0.203389830508475</v>
      </c>
    </row>
    <row r="121" customFormat="false" ht="12.8" hidden="false" customHeight="false" outlineLevel="0" collapsed="false">
      <c r="A121" s="2" t="n">
        <v>2022</v>
      </c>
      <c r="B121" s="191" t="s">
        <v>588</v>
      </c>
      <c r="C121" s="1" t="s">
        <v>589</v>
      </c>
      <c r="D121" s="1" t="n">
        <v>27</v>
      </c>
      <c r="E121" s="1" t="n">
        <v>7</v>
      </c>
      <c r="F121" s="1"/>
      <c r="G121" s="1" t="n">
        <f aca="false">+D121-H121</f>
        <v>20</v>
      </c>
      <c r="H121" s="1" t="n">
        <f aca="false">SUM(E121:F121)</f>
        <v>7</v>
      </c>
      <c r="I121" s="15" t="n">
        <f aca="false">+H121/D121</f>
        <v>0.259259259259259</v>
      </c>
    </row>
    <row r="122" customFormat="false" ht="12.8" hidden="false" customHeight="false" outlineLevel="0" collapsed="false">
      <c r="A122" s="2" t="n">
        <v>2022</v>
      </c>
      <c r="B122" s="191" t="s">
        <v>691</v>
      </c>
      <c r="C122" s="1" t="s">
        <v>728</v>
      </c>
      <c r="D122" s="1"/>
      <c r="F122" s="1"/>
      <c r="G122" s="1"/>
      <c r="I122" s="15" t="e">
        <f aca="false">+H122/D122</f>
        <v>#DIV/0!</v>
      </c>
    </row>
    <row r="123" customFormat="false" ht="12.8" hidden="false" customHeight="false" outlineLevel="0" collapsed="false">
      <c r="A123" s="2" t="n">
        <v>2022</v>
      </c>
      <c r="B123" s="191" t="s">
        <v>592</v>
      </c>
      <c r="C123" s="1" t="s">
        <v>729</v>
      </c>
      <c r="D123" s="1" t="n">
        <v>9</v>
      </c>
      <c r="F123" s="1"/>
      <c r="G123" s="1" t="n">
        <f aca="false">+D123-H123</f>
        <v>9</v>
      </c>
      <c r="H123" s="1" t="n">
        <f aca="false">SUM(E123:F123)</f>
        <v>0</v>
      </c>
      <c r="I123" s="15" t="n">
        <f aca="false">+H123/D123</f>
        <v>0</v>
      </c>
    </row>
    <row r="124" customFormat="false" ht="12.8" hidden="false" customHeight="false" outlineLevel="0" collapsed="false">
      <c r="A124" s="2" t="n">
        <v>2022</v>
      </c>
      <c r="B124" s="191" t="s">
        <v>596</v>
      </c>
      <c r="C124" s="1" t="s">
        <v>597</v>
      </c>
      <c r="D124" s="1" t="n">
        <v>12</v>
      </c>
      <c r="F124" s="1" t="n">
        <v>1</v>
      </c>
      <c r="G124" s="1" t="n">
        <f aca="false">+D124-H124</f>
        <v>11</v>
      </c>
      <c r="H124" s="1" t="n">
        <f aca="false">SUM(E124:F124)</f>
        <v>1</v>
      </c>
      <c r="I124" s="15" t="n">
        <f aca="false">+H124/D124</f>
        <v>0.0833333333333333</v>
      </c>
    </row>
    <row r="125" customFormat="false" ht="12.8" hidden="false" customHeight="false" outlineLevel="0" collapsed="false">
      <c r="A125" s="2" t="n">
        <v>2022</v>
      </c>
      <c r="B125" s="191" t="s">
        <v>600</v>
      </c>
      <c r="C125" s="1" t="s">
        <v>694</v>
      </c>
      <c r="D125" s="1" t="n">
        <v>233</v>
      </c>
      <c r="E125" s="1" t="n">
        <v>46</v>
      </c>
      <c r="F125" s="1" t="n">
        <v>25</v>
      </c>
      <c r="G125" s="1" t="n">
        <f aca="false">+D125-H125</f>
        <v>162</v>
      </c>
      <c r="H125" s="1" t="n">
        <f aca="false">SUM(E125:F125)</f>
        <v>71</v>
      </c>
      <c r="I125" s="15" t="n">
        <f aca="false">+H125/D125</f>
        <v>0.304721030042918</v>
      </c>
    </row>
    <row r="126" customFormat="false" ht="12.8" hidden="false" customHeight="false" outlineLevel="0" collapsed="false">
      <c r="A126" s="2" t="n">
        <v>2022</v>
      </c>
      <c r="B126" s="191" t="s">
        <v>604</v>
      </c>
      <c r="C126" s="1" t="s">
        <v>697</v>
      </c>
      <c r="D126" s="1" t="n">
        <v>14</v>
      </c>
      <c r="E126" s="1" t="n">
        <v>1</v>
      </c>
      <c r="F126" s="1"/>
      <c r="G126" s="1" t="n">
        <f aca="false">+D126-H126</f>
        <v>13</v>
      </c>
      <c r="H126" s="1" t="n">
        <f aca="false">SUM(E126:F126)</f>
        <v>1</v>
      </c>
      <c r="I126" s="15" t="n">
        <f aca="false">+H126/D126</f>
        <v>0.0714285714285714</v>
      </c>
    </row>
    <row r="127" customFormat="false" ht="12.8" hidden="false" customHeight="false" outlineLevel="0" collapsed="false">
      <c r="A127" s="2" t="n">
        <v>2022</v>
      </c>
      <c r="B127" s="191" t="s">
        <v>608</v>
      </c>
      <c r="C127" s="1" t="s">
        <v>609</v>
      </c>
      <c r="D127" s="1" t="n">
        <v>638</v>
      </c>
      <c r="E127" s="1" t="n">
        <v>30</v>
      </c>
      <c r="F127" s="1" t="n">
        <v>48</v>
      </c>
      <c r="G127" s="1" t="n">
        <f aca="false">+D127-H127</f>
        <v>560</v>
      </c>
      <c r="H127" s="1" t="n">
        <f aca="false">SUM(E127:F127)</f>
        <v>78</v>
      </c>
      <c r="I127" s="15" t="n">
        <f aca="false">+H127/D127</f>
        <v>0.122257053291536</v>
      </c>
    </row>
    <row r="128" customFormat="false" ht="12.8" hidden="false" customHeight="false" outlineLevel="0" collapsed="false">
      <c r="A128" s="2" t="n">
        <v>2022</v>
      </c>
      <c r="B128" s="191" t="s">
        <v>612</v>
      </c>
      <c r="C128" s="1" t="s">
        <v>613</v>
      </c>
      <c r="D128" s="1" t="n">
        <v>90</v>
      </c>
      <c r="E128" s="1" t="n">
        <v>11</v>
      </c>
      <c r="F128" s="1" t="n">
        <v>38</v>
      </c>
      <c r="G128" s="1" t="n">
        <f aca="false">+D128-H128</f>
        <v>41</v>
      </c>
      <c r="H128" s="1" t="n">
        <f aca="false">SUM(E128:F128)</f>
        <v>49</v>
      </c>
      <c r="I128" s="15" t="n">
        <f aca="false">+H128/D128</f>
        <v>0.544444444444444</v>
      </c>
    </row>
    <row r="129" customFormat="false" ht="12.8" hidden="false" customHeight="false" outlineLevel="0" collapsed="false">
      <c r="A129" s="2" t="n">
        <v>2022</v>
      </c>
      <c r="B129" s="191" t="s">
        <v>616</v>
      </c>
      <c r="C129" s="147" t="s">
        <v>617</v>
      </c>
      <c r="D129" s="147" t="n">
        <v>15</v>
      </c>
      <c r="E129" s="147" t="n">
        <v>1</v>
      </c>
      <c r="F129" s="147" t="n">
        <v>3</v>
      </c>
      <c r="G129" s="1" t="n">
        <f aca="false">+D129-H129</f>
        <v>11</v>
      </c>
      <c r="H129" s="1" t="n">
        <f aca="false">SUM(E129:F129)</f>
        <v>4</v>
      </c>
      <c r="I129" s="15" t="n">
        <f aca="false">+H129/D129</f>
        <v>0.266666666666667</v>
      </c>
    </row>
    <row r="130" customFormat="false" ht="12.8" hidden="false" customHeight="false" outlineLevel="0" collapsed="false">
      <c r="A130" s="2" t="n">
        <v>2022</v>
      </c>
      <c r="B130" s="191" t="s">
        <v>620</v>
      </c>
      <c r="C130" s="1" t="s">
        <v>621</v>
      </c>
      <c r="D130" s="1" t="n">
        <v>2</v>
      </c>
      <c r="F130" s="1"/>
      <c r="G130" s="1" t="n">
        <f aca="false">+D130-H130</f>
        <v>2</v>
      </c>
      <c r="H130" s="1" t="n">
        <f aca="false">SUM(E130:F130)</f>
        <v>0</v>
      </c>
      <c r="I130" s="15" t="n">
        <f aca="false">+H130/D130</f>
        <v>0</v>
      </c>
    </row>
    <row r="131" customFormat="false" ht="12.8" hidden="false" customHeight="false" outlineLevel="0" collapsed="false">
      <c r="A131" s="2" t="n">
        <v>2022</v>
      </c>
      <c r="B131" s="191" t="s">
        <v>624</v>
      </c>
      <c r="C131" s="1" t="s">
        <v>699</v>
      </c>
      <c r="D131" s="1" t="n">
        <v>6</v>
      </c>
      <c r="E131" s="1" t="n">
        <v>1</v>
      </c>
      <c r="F131" s="1"/>
      <c r="G131" s="1" t="n">
        <f aca="false">+D131-H131</f>
        <v>5</v>
      </c>
      <c r="H131" s="1" t="n">
        <f aca="false">SUM(E131:F131)</f>
        <v>1</v>
      </c>
      <c r="I131" s="15" t="n">
        <f aca="false">+H131/D131</f>
        <v>0.166666666666667</v>
      </c>
    </row>
    <row r="132" customFormat="false" ht="12.8" hidden="false" customHeight="false" outlineLevel="0" collapsed="false">
      <c r="A132" s="2" t="n">
        <v>2022</v>
      </c>
      <c r="C132" s="191" t="s">
        <v>14</v>
      </c>
      <c r="D132" s="1" t="n">
        <v>67142</v>
      </c>
      <c r="E132" s="1" t="n">
        <v>10013</v>
      </c>
      <c r="F132" s="1" t="n">
        <v>5099</v>
      </c>
      <c r="G132" s="1" t="n">
        <v>53291</v>
      </c>
      <c r="H132" s="1" t="n">
        <v>15112</v>
      </c>
      <c r="I132" s="15" t="n">
        <f aca="false">+H132/D132</f>
        <v>0.225075213726133</v>
      </c>
    </row>
  </sheetData>
  <autoFilter ref="B1:I132"/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9"/>
  <sheetViews>
    <sheetView showFormulas="false" showGridLines="true" showRowColHeaders="true" showZeros="true" rightToLeft="false" tabSelected="true" showOutlineSymbols="true" defaultGridColor="true" view="normal" topLeftCell="B1" colorId="64" zoomScale="131" zoomScaleNormal="131" zoomScalePageLayoutView="100" workbookViewId="0">
      <selection pane="topLeft" activeCell="B10" activeCellId="0" sqref="B10"/>
    </sheetView>
  </sheetViews>
  <sheetFormatPr defaultColWidth="11.3828125" defaultRowHeight="12" customHeight="true" zeroHeight="false" outlineLevelRow="0" outlineLevelCol="0"/>
  <cols>
    <col collapsed="false" customWidth="true" hidden="false" outlineLevel="0" max="1" min="1" style="2" width="54.7"/>
    <col collapsed="false" customWidth="true" hidden="false" outlineLevel="0" max="2" min="2" style="2" width="7.53"/>
    <col collapsed="false" customWidth="true" hidden="false" outlineLevel="0" max="5" min="3" style="2" width="5.46"/>
    <col collapsed="false" customWidth="true" hidden="false" outlineLevel="0" max="9" min="6" style="2" width="11.53"/>
  </cols>
  <sheetData>
    <row r="1" customFormat="false" ht="12" hidden="false" customHeight="false" outlineLevel="0" collapsed="false">
      <c r="A1" s="192" t="s">
        <v>730</v>
      </c>
      <c r="B1" s="193" t="n">
        <v>2019</v>
      </c>
      <c r="C1" s="193" t="n">
        <v>2020</v>
      </c>
      <c r="D1" s="193" t="s">
        <v>19</v>
      </c>
      <c r="E1" s="193" t="s">
        <v>20</v>
      </c>
      <c r="F1" s="193" t="n">
        <v>2023</v>
      </c>
      <c r="G1" s="193" t="n">
        <v>2024</v>
      </c>
      <c r="H1" s="193" t="n">
        <v>2025</v>
      </c>
      <c r="I1" s="194" t="s">
        <v>35</v>
      </c>
      <c r="J1" s="1" t="s">
        <v>731</v>
      </c>
    </row>
    <row r="2" customFormat="false" ht="12" hidden="false" customHeight="false" outlineLevel="0" collapsed="false">
      <c r="A2" s="195" t="s">
        <v>732</v>
      </c>
      <c r="B2" s="196" t="n">
        <v>9337</v>
      </c>
      <c r="C2" s="196" t="n">
        <v>6116</v>
      </c>
      <c r="D2" s="196" t="n">
        <v>10013</v>
      </c>
      <c r="E2" s="196" t="n">
        <v>10513</v>
      </c>
      <c r="F2" s="196" t="n">
        <v>9462</v>
      </c>
      <c r="G2" s="197" t="n">
        <v>8664</v>
      </c>
      <c r="H2" s="197" t="n">
        <v>7991</v>
      </c>
      <c r="I2" s="198" t="n">
        <f aca="false">+H2/H$9</f>
        <v>0.150529329766794</v>
      </c>
      <c r="J2" s="15" t="n">
        <f aca="false">+H2/(H$2+H$3+H$6)</f>
        <v>0.20975404887524</v>
      </c>
    </row>
    <row r="3" customFormat="false" ht="12.65" hidden="false" customHeight="false" outlineLevel="0" collapsed="false">
      <c r="A3" s="195" t="s">
        <v>484</v>
      </c>
      <c r="B3" s="196" t="n">
        <v>4643</v>
      </c>
      <c r="C3" s="196" t="n">
        <v>4138</v>
      </c>
      <c r="D3" s="196" t="n">
        <v>5099</v>
      </c>
      <c r="E3" s="196" t="n">
        <v>3937</v>
      </c>
      <c r="F3" s="26" t="n">
        <v>4144</v>
      </c>
      <c r="G3" s="199" t="n">
        <v>4442</v>
      </c>
      <c r="H3" s="199" t="n">
        <v>4400</v>
      </c>
      <c r="I3" s="198" t="n">
        <f aca="false">+H3/H$9</f>
        <v>0.0828843762950684</v>
      </c>
      <c r="J3" s="15" t="n">
        <f aca="false">+H3/(H$2+H$3+H$6)</f>
        <v>0.11549465837205</v>
      </c>
    </row>
    <row r="4" customFormat="false" ht="12" hidden="true" customHeight="false" outlineLevel="0" collapsed="false">
      <c r="A4" s="195" t="s">
        <v>733</v>
      </c>
      <c r="B4" s="196" t="n">
        <v>1245</v>
      </c>
      <c r="C4" s="196" t="n">
        <v>597</v>
      </c>
      <c r="D4" s="196"/>
      <c r="E4" s="196"/>
      <c r="F4" s="196"/>
      <c r="G4" s="196"/>
      <c r="H4" s="196"/>
      <c r="I4" s="198" t="n">
        <f aca="false">+G4/G$9</f>
        <v>0</v>
      </c>
      <c r="J4" s="1"/>
    </row>
    <row r="5" customFormat="false" ht="12.65" hidden="false" customHeight="false" outlineLevel="0" collapsed="false">
      <c r="A5" s="195" t="s">
        <v>734</v>
      </c>
      <c r="B5" s="196" t="n">
        <v>20321</v>
      </c>
      <c r="C5" s="196" t="n">
        <v>13021</v>
      </c>
      <c r="D5" s="26" t="n">
        <v>20967</v>
      </c>
      <c r="E5" s="26" t="n">
        <v>18390</v>
      </c>
      <c r="F5" s="26" t="n">
        <v>21152</v>
      </c>
      <c r="G5" s="19" t="n">
        <v>19736</v>
      </c>
      <c r="H5" s="19" t="n">
        <v>14989</v>
      </c>
      <c r="I5" s="198" t="n">
        <f aca="false">+H5/H$9</f>
        <v>0.28235316279245</v>
      </c>
      <c r="J5" s="1"/>
    </row>
    <row r="6" customFormat="false" ht="12.65" hidden="false" customHeight="false" outlineLevel="0" collapsed="false">
      <c r="A6" s="195" t="s">
        <v>735</v>
      </c>
      <c r="B6" s="196" t="n">
        <v>29833</v>
      </c>
      <c r="C6" s="196" t="n">
        <v>17619</v>
      </c>
      <c r="D6" s="1" t="n">
        <v>32324</v>
      </c>
      <c r="E6" s="1" t="n">
        <f aca="false">+E9-E5-E2-E3</f>
        <v>34302</v>
      </c>
      <c r="F6" s="1" t="n">
        <f aca="false">+F9-F5-F3-F2</f>
        <v>31600</v>
      </c>
      <c r="G6" s="73" t="n">
        <f aca="false">+G9-G2-G3-G5</f>
        <v>28751</v>
      </c>
      <c r="H6" s="73" t="n">
        <f aca="false">+H9-H2-H3-H5</f>
        <v>25706</v>
      </c>
      <c r="I6" s="198" t="n">
        <f aca="false">+H6/H$9</f>
        <v>0.484233131145688</v>
      </c>
      <c r="J6" s="15" t="n">
        <f aca="false">+H6/(H$2+H$3+H$6)</f>
        <v>0.67475129275271</v>
      </c>
    </row>
    <row r="7" customFormat="false" ht="12" hidden="true" customHeight="false" outlineLevel="0" collapsed="false">
      <c r="A7" s="195" t="s">
        <v>736</v>
      </c>
      <c r="B7" s="196" t="n">
        <v>84</v>
      </c>
      <c r="C7" s="196" t="n">
        <v>61</v>
      </c>
      <c r="D7" s="196"/>
      <c r="E7" s="196"/>
      <c r="F7" s="196"/>
      <c r="G7" s="196"/>
      <c r="H7" s="196"/>
      <c r="I7" s="198" t="n">
        <f aca="false">+G7/G$9</f>
        <v>0</v>
      </c>
      <c r="J7" s="1"/>
    </row>
    <row r="8" customFormat="false" ht="12" hidden="true" customHeight="false" outlineLevel="0" collapsed="false">
      <c r="A8" s="195" t="s">
        <v>737</v>
      </c>
      <c r="B8" s="196" t="n">
        <v>1001</v>
      </c>
      <c r="C8" s="196" t="n">
        <v>473</v>
      </c>
      <c r="D8" s="196"/>
      <c r="E8" s="196"/>
      <c r="F8" s="196"/>
      <c r="G8" s="196"/>
      <c r="H8" s="196"/>
      <c r="I8" s="198" t="n">
        <f aca="false">+G8/G$9</f>
        <v>0</v>
      </c>
      <c r="J8" s="1"/>
    </row>
    <row r="9" customFormat="false" ht="12" hidden="false" customHeight="false" outlineLevel="0" collapsed="false">
      <c r="A9" s="200" t="s">
        <v>14</v>
      </c>
      <c r="B9" s="201" t="n">
        <f aca="false">SUM(B2:B8)</f>
        <v>66464</v>
      </c>
      <c r="C9" s="201" t="n">
        <f aca="false">SUM(C2:C8)</f>
        <v>42025</v>
      </c>
      <c r="D9" s="201" t="n">
        <v>68403</v>
      </c>
      <c r="E9" s="201" t="n">
        <v>67142</v>
      </c>
      <c r="F9" s="201" t="n">
        <v>66358</v>
      </c>
      <c r="G9" s="202" t="n">
        <v>61593</v>
      </c>
      <c r="H9" s="202" t="n">
        <v>53086</v>
      </c>
      <c r="I9" s="198" t="n">
        <f aca="false">+G9/G$9</f>
        <v>1</v>
      </c>
      <c r="J9" s="15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22421</TotalTime>
  <Application>LibreOffice/25.2.4.3$MacOSX_X86_64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2020-01-30T16:57:32Z</dcterms:created>
  <dc:creator>Gérard SADIK</dc:creator>
  <dc:description/>
  <dc:language>fr-FR</dc:language>
  <cp:lastModifiedBy/>
  <dcterms:modified xsi:type="dcterms:W3CDTF">2026-03-25T11:25:05Z</dcterms:modified>
  <cp:revision>70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